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240" windowHeight="13740"/>
  </bookViews>
  <sheets>
    <sheet name="10มิย66-2" sheetId="121" r:id="rId1"/>
    <sheet name="10มิย66-1" sheetId="120" r:id="rId2"/>
    <sheet name="30พค66 (2)" sheetId="119" r:id="rId3"/>
    <sheet name="30พค66" sheetId="118" r:id="rId4"/>
    <sheet name="25พค66 " sheetId="117" r:id="rId5"/>
    <sheet name="23พค66" sheetId="116" r:id="rId6"/>
    <sheet name="8พค66" sheetId="115" r:id="rId7"/>
    <sheet name="คณะสี 66" sheetId="114" r:id="rId8"/>
    <sheet name="902คน (2)" sheetId="113" r:id="rId9"/>
    <sheet name="902คน" sheetId="112" r:id="rId10"/>
    <sheet name="จำนวนสั่งหนังสือ" sheetId="111" r:id="rId11"/>
    <sheet name="จำนวน-66-คาดคะเน" sheetId="110" r:id="rId12"/>
    <sheet name="10พย65" sheetId="107" r:id="rId13"/>
    <sheet name="10มิย65" sheetId="106" r:id="rId14"/>
    <sheet name="65" sheetId="102" r:id="rId15"/>
    <sheet name="คณะสี" sheetId="104" r:id="rId16"/>
    <sheet name="ครูสี" sheetId="105" r:id="rId17"/>
    <sheet name="ปก" sheetId="108" r:id="rId18"/>
    <sheet name="ปก (2)" sheetId="109" r:id="rId19"/>
  </sheets>
  <externalReferences>
    <externalReference r:id="rId2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20"/>
  <c r="C14" s="1"/>
  <c r="B9"/>
  <c r="B14" s="1"/>
  <c r="D13"/>
  <c r="C13"/>
  <c r="B13"/>
  <c r="D25" i="121"/>
  <c r="C25"/>
  <c r="I24"/>
  <c r="H24"/>
  <c r="J24" s="1"/>
  <c r="J23"/>
  <c r="Q19" s="1"/>
  <c r="J22"/>
  <c r="E22"/>
  <c r="J21"/>
  <c r="E21"/>
  <c r="O9" s="1"/>
  <c r="J20"/>
  <c r="E20"/>
  <c r="P19"/>
  <c r="O19"/>
  <c r="N19"/>
  <c r="J19"/>
  <c r="E19"/>
  <c r="Q18"/>
  <c r="I18"/>
  <c r="H18"/>
  <c r="D18"/>
  <c r="C18"/>
  <c r="J17"/>
  <c r="J16"/>
  <c r="P18" s="1"/>
  <c r="E16"/>
  <c r="P8" s="1"/>
  <c r="J15"/>
  <c r="E15"/>
  <c r="J14"/>
  <c r="O18" s="1"/>
  <c r="E14"/>
  <c r="E18" s="1"/>
  <c r="J13"/>
  <c r="N18" s="1"/>
  <c r="E13"/>
  <c r="I12"/>
  <c r="H12"/>
  <c r="H25" s="1"/>
  <c r="D12"/>
  <c r="C12"/>
  <c r="J10"/>
  <c r="Q17" s="1"/>
  <c r="Q20" s="1"/>
  <c r="P9"/>
  <c r="J9"/>
  <c r="P17" s="1"/>
  <c r="E9"/>
  <c r="O8"/>
  <c r="N8"/>
  <c r="J8"/>
  <c r="E8"/>
  <c r="O7" s="1"/>
  <c r="P7"/>
  <c r="J7"/>
  <c r="O17" s="1"/>
  <c r="E7"/>
  <c r="J6"/>
  <c r="N17" s="1"/>
  <c r="E6"/>
  <c r="E12" s="1"/>
  <c r="P10" l="1"/>
  <c r="I25"/>
  <c r="P20"/>
  <c r="J18"/>
  <c r="O10"/>
  <c r="E25"/>
  <c r="E26" s="1"/>
  <c r="D26"/>
  <c r="N9"/>
  <c r="C26"/>
  <c r="H26" s="1"/>
  <c r="O20"/>
  <c r="N20"/>
  <c r="J12"/>
  <c r="N7"/>
  <c r="P22" l="1"/>
  <c r="I26"/>
  <c r="J25"/>
  <c r="J26" s="1"/>
  <c r="O22"/>
  <c r="Q21"/>
  <c r="N10"/>
  <c r="Q11" s="1"/>
  <c r="Q23" l="1"/>
  <c r="N22"/>
  <c r="D8" i="120" l="1"/>
  <c r="D12"/>
  <c r="D11"/>
  <c r="D10"/>
  <c r="D7"/>
  <c r="D9" s="1"/>
  <c r="D14" s="1"/>
  <c r="D6"/>
  <c r="C12" i="119"/>
  <c r="B12"/>
  <c r="D7"/>
  <c r="D8"/>
  <c r="D9"/>
  <c r="D10"/>
  <c r="D11"/>
  <c r="D6"/>
  <c r="D12" l="1"/>
  <c r="D25" i="118" l="1"/>
  <c r="C25"/>
  <c r="I24"/>
  <c r="J24" s="1"/>
  <c r="H24"/>
  <c r="J23"/>
  <c r="Q19" s="1"/>
  <c r="J22"/>
  <c r="P19" s="1"/>
  <c r="E22"/>
  <c r="P9" s="1"/>
  <c r="J21"/>
  <c r="E21"/>
  <c r="J20"/>
  <c r="O19" s="1"/>
  <c r="E20"/>
  <c r="J19"/>
  <c r="N19" s="1"/>
  <c r="E19"/>
  <c r="Q18"/>
  <c r="I18"/>
  <c r="J18" s="1"/>
  <c r="H18"/>
  <c r="D18"/>
  <c r="C18"/>
  <c r="P17"/>
  <c r="J17"/>
  <c r="J16"/>
  <c r="P18" s="1"/>
  <c r="E16"/>
  <c r="J15"/>
  <c r="E15"/>
  <c r="J14"/>
  <c r="E14"/>
  <c r="J13"/>
  <c r="N18" s="1"/>
  <c r="E13"/>
  <c r="I12"/>
  <c r="H12"/>
  <c r="H25" s="1"/>
  <c r="D12"/>
  <c r="C12"/>
  <c r="J10"/>
  <c r="Q17" s="1"/>
  <c r="Q20" s="1"/>
  <c r="O9"/>
  <c r="J9"/>
  <c r="E9"/>
  <c r="O8"/>
  <c r="N8"/>
  <c r="J8"/>
  <c r="E8"/>
  <c r="O7" s="1"/>
  <c r="P7"/>
  <c r="J7"/>
  <c r="O17" s="1"/>
  <c r="E7"/>
  <c r="J6"/>
  <c r="N17" s="1"/>
  <c r="E6"/>
  <c r="E12" s="1"/>
  <c r="P20" l="1"/>
  <c r="E18"/>
  <c r="N20"/>
  <c r="I25"/>
  <c r="O18"/>
  <c r="O20" s="1"/>
  <c r="Q21" s="1"/>
  <c r="E25"/>
  <c r="D26"/>
  <c r="O10"/>
  <c r="C26"/>
  <c r="H26" s="1"/>
  <c r="P8"/>
  <c r="P10" s="1"/>
  <c r="E26"/>
  <c r="J12"/>
  <c r="J25" s="1"/>
  <c r="N9"/>
  <c r="N7"/>
  <c r="N10" s="1"/>
  <c r="D25" i="117"/>
  <c r="C25"/>
  <c r="I24"/>
  <c r="H24"/>
  <c r="J23"/>
  <c r="Q19" s="1"/>
  <c r="J22"/>
  <c r="P19" s="1"/>
  <c r="E22"/>
  <c r="P9" s="1"/>
  <c r="J21"/>
  <c r="E21"/>
  <c r="J20"/>
  <c r="E20"/>
  <c r="J19"/>
  <c r="N19" s="1"/>
  <c r="E19"/>
  <c r="N9" s="1"/>
  <c r="I18"/>
  <c r="H18"/>
  <c r="J18" s="1"/>
  <c r="D18"/>
  <c r="C18"/>
  <c r="J17"/>
  <c r="Q18" s="1"/>
  <c r="J16"/>
  <c r="P18" s="1"/>
  <c r="E16"/>
  <c r="P8" s="1"/>
  <c r="J15"/>
  <c r="E15"/>
  <c r="J14"/>
  <c r="E14"/>
  <c r="O8" s="1"/>
  <c r="J13"/>
  <c r="N18" s="1"/>
  <c r="E13"/>
  <c r="I12"/>
  <c r="H12"/>
  <c r="H25" s="1"/>
  <c r="D12"/>
  <c r="C12"/>
  <c r="J10"/>
  <c r="Q17" s="1"/>
  <c r="O9"/>
  <c r="J9"/>
  <c r="P17" s="1"/>
  <c r="E9"/>
  <c r="N8"/>
  <c r="J8"/>
  <c r="E8"/>
  <c r="P7"/>
  <c r="J7"/>
  <c r="E7"/>
  <c r="J6"/>
  <c r="N17" s="1"/>
  <c r="E6"/>
  <c r="O17" l="1"/>
  <c r="O22" i="118"/>
  <c r="E12" i="117"/>
  <c r="O19"/>
  <c r="I26" i="118"/>
  <c r="J24" i="117"/>
  <c r="P22" i="118"/>
  <c r="J26"/>
  <c r="N22"/>
  <c r="Q11"/>
  <c r="Q23" s="1"/>
  <c r="Q20" i="117"/>
  <c r="I25"/>
  <c r="O18"/>
  <c r="C26"/>
  <c r="H26" s="1"/>
  <c r="N20"/>
  <c r="O7"/>
  <c r="O10" s="1"/>
  <c r="O22" s="1"/>
  <c r="D26"/>
  <c r="P10"/>
  <c r="E18"/>
  <c r="O20"/>
  <c r="P20"/>
  <c r="E25"/>
  <c r="J12"/>
  <c r="J25" s="1"/>
  <c r="N7"/>
  <c r="N10" s="1"/>
  <c r="D25" i="116"/>
  <c r="C25"/>
  <c r="I24"/>
  <c r="H24"/>
  <c r="J23"/>
  <c r="Q19" s="1"/>
  <c r="J22"/>
  <c r="P19" s="1"/>
  <c r="E22"/>
  <c r="P9" s="1"/>
  <c r="J21"/>
  <c r="E21"/>
  <c r="J20"/>
  <c r="E20"/>
  <c r="J19"/>
  <c r="N19" s="1"/>
  <c r="E19"/>
  <c r="N9" s="1"/>
  <c r="I18"/>
  <c r="H18"/>
  <c r="D18"/>
  <c r="C18"/>
  <c r="J17"/>
  <c r="Q18" s="1"/>
  <c r="J16"/>
  <c r="P18" s="1"/>
  <c r="E16"/>
  <c r="P8" s="1"/>
  <c r="J15"/>
  <c r="E15"/>
  <c r="J14"/>
  <c r="E14"/>
  <c r="J13"/>
  <c r="N18" s="1"/>
  <c r="E13"/>
  <c r="I12"/>
  <c r="H12"/>
  <c r="D12"/>
  <c r="C12"/>
  <c r="J10"/>
  <c r="Q17" s="1"/>
  <c r="J9"/>
  <c r="P17" s="1"/>
  <c r="E9"/>
  <c r="P7" s="1"/>
  <c r="J8"/>
  <c r="E8"/>
  <c r="J7"/>
  <c r="E7"/>
  <c r="J6"/>
  <c r="N17" s="1"/>
  <c r="E6"/>
  <c r="I26" i="117" l="1"/>
  <c r="P22"/>
  <c r="E26"/>
  <c r="J26" s="1"/>
  <c r="Q21"/>
  <c r="N22"/>
  <c r="Q11"/>
  <c r="O19" i="116"/>
  <c r="J24"/>
  <c r="P20"/>
  <c r="O18"/>
  <c r="J18"/>
  <c r="J12"/>
  <c r="O9"/>
  <c r="O8"/>
  <c r="E18"/>
  <c r="D26"/>
  <c r="O7"/>
  <c r="E12"/>
  <c r="H25"/>
  <c r="I25"/>
  <c r="N20"/>
  <c r="P10"/>
  <c r="N8"/>
  <c r="C26"/>
  <c r="Q20"/>
  <c r="E25"/>
  <c r="O17"/>
  <c r="N7"/>
  <c r="D25" i="115"/>
  <c r="C25"/>
  <c r="I24"/>
  <c r="H24"/>
  <c r="J23"/>
  <c r="Q19" s="1"/>
  <c r="J22"/>
  <c r="P19" s="1"/>
  <c r="E22"/>
  <c r="P9" s="1"/>
  <c r="J21"/>
  <c r="E21"/>
  <c r="J20"/>
  <c r="E20"/>
  <c r="J19"/>
  <c r="N19" s="1"/>
  <c r="E19"/>
  <c r="N9" s="1"/>
  <c r="I18"/>
  <c r="H18"/>
  <c r="D18"/>
  <c r="C18"/>
  <c r="J17"/>
  <c r="Q18" s="1"/>
  <c r="J16"/>
  <c r="P18" s="1"/>
  <c r="E16"/>
  <c r="P8" s="1"/>
  <c r="J15"/>
  <c r="E15"/>
  <c r="J14"/>
  <c r="E14"/>
  <c r="J13"/>
  <c r="N18" s="1"/>
  <c r="E13"/>
  <c r="I12"/>
  <c r="H12"/>
  <c r="D12"/>
  <c r="C12"/>
  <c r="J10"/>
  <c r="Q17" s="1"/>
  <c r="J9"/>
  <c r="P17" s="1"/>
  <c r="E9"/>
  <c r="P7" s="1"/>
  <c r="N8"/>
  <c r="J8"/>
  <c r="E8"/>
  <c r="J7"/>
  <c r="E7"/>
  <c r="J6"/>
  <c r="N17" s="1"/>
  <c r="E6"/>
  <c r="N7" s="1"/>
  <c r="J27" i="114"/>
  <c r="J26"/>
  <c r="J25"/>
  <c r="J24"/>
  <c r="Q23" i="117" l="1"/>
  <c r="O20" i="116"/>
  <c r="Q21" s="1"/>
  <c r="P22"/>
  <c r="H26"/>
  <c r="J25"/>
  <c r="I26"/>
  <c r="O10"/>
  <c r="O22" s="1"/>
  <c r="E26"/>
  <c r="N10"/>
  <c r="O18" i="115"/>
  <c r="J24"/>
  <c r="J18"/>
  <c r="I25"/>
  <c r="E18"/>
  <c r="N10"/>
  <c r="H25"/>
  <c r="O9"/>
  <c r="J12"/>
  <c r="O17"/>
  <c r="Q20"/>
  <c r="N20"/>
  <c r="O19"/>
  <c r="O7"/>
  <c r="O8"/>
  <c r="C26"/>
  <c r="P10"/>
  <c r="D26"/>
  <c r="P20"/>
  <c r="E12"/>
  <c r="E25"/>
  <c r="AH8" i="112"/>
  <c r="AH9"/>
  <c r="AB12"/>
  <c r="AA12"/>
  <c r="AC10"/>
  <c r="AB25"/>
  <c r="AA25"/>
  <c r="AG24"/>
  <c r="AF24"/>
  <c r="AH23"/>
  <c r="AH22"/>
  <c r="AC22"/>
  <c r="AH21"/>
  <c r="AC21"/>
  <c r="AH20"/>
  <c r="AC20"/>
  <c r="AH19"/>
  <c r="AC19"/>
  <c r="AG18"/>
  <c r="AF18"/>
  <c r="AB18"/>
  <c r="AA18"/>
  <c r="AH17"/>
  <c r="AH16"/>
  <c r="AC16"/>
  <c r="AH15"/>
  <c r="AC15"/>
  <c r="AH14"/>
  <c r="AC14"/>
  <c r="AH13"/>
  <c r="AC13"/>
  <c r="AG12"/>
  <c r="AF12"/>
  <c r="AH10"/>
  <c r="AC9"/>
  <c r="AC8"/>
  <c r="AH7"/>
  <c r="AC7"/>
  <c r="AH6"/>
  <c r="AC6"/>
  <c r="P25"/>
  <c r="O25"/>
  <c r="U24"/>
  <c r="T24"/>
  <c r="Q22"/>
  <c r="Q21"/>
  <c r="Q20"/>
  <c r="V19"/>
  <c r="Q19"/>
  <c r="U18"/>
  <c r="T18"/>
  <c r="P18"/>
  <c r="O18"/>
  <c r="Q16"/>
  <c r="Q15"/>
  <c r="Q14"/>
  <c r="V13"/>
  <c r="Q13"/>
  <c r="U12"/>
  <c r="T12"/>
  <c r="P12"/>
  <c r="O12"/>
  <c r="Q9"/>
  <c r="Q8"/>
  <c r="Q7"/>
  <c r="V6"/>
  <c r="V12" s="1"/>
  <c r="Q6"/>
  <c r="H9" i="114"/>
  <c r="H21"/>
  <c r="C29" s="1"/>
  <c r="H15"/>
  <c r="C28" s="1"/>
  <c r="C21"/>
  <c r="C26" s="1"/>
  <c r="C15"/>
  <c r="C25" s="1"/>
  <c r="C9"/>
  <c r="M12" i="113"/>
  <c r="L12"/>
  <c r="N11"/>
  <c r="N10"/>
  <c r="N9"/>
  <c r="N8"/>
  <c r="N7"/>
  <c r="N6"/>
  <c r="I7"/>
  <c r="I8"/>
  <c r="I9"/>
  <c r="I10"/>
  <c r="I11"/>
  <c r="H12"/>
  <c r="G12"/>
  <c r="I6"/>
  <c r="C12"/>
  <c r="B12"/>
  <c r="D6"/>
  <c r="D12" s="1"/>
  <c r="J15" i="111"/>
  <c r="J16"/>
  <c r="J17"/>
  <c r="J18"/>
  <c r="J14"/>
  <c r="I19"/>
  <c r="H19"/>
  <c r="E23"/>
  <c r="E22"/>
  <c r="E21"/>
  <c r="E20"/>
  <c r="D25" i="112"/>
  <c r="C25"/>
  <c r="I24"/>
  <c r="H24"/>
  <c r="J23"/>
  <c r="J22"/>
  <c r="E22"/>
  <c r="J21"/>
  <c r="E21"/>
  <c r="J20"/>
  <c r="E20"/>
  <c r="J19"/>
  <c r="E19"/>
  <c r="I18"/>
  <c r="H18"/>
  <c r="D18"/>
  <c r="C18"/>
  <c r="J17"/>
  <c r="J16"/>
  <c r="E16"/>
  <c r="J15"/>
  <c r="E15"/>
  <c r="J14"/>
  <c r="E14"/>
  <c r="J13"/>
  <c r="E13"/>
  <c r="I12"/>
  <c r="H12"/>
  <c r="D12"/>
  <c r="D26" s="1"/>
  <c r="C12"/>
  <c r="J10"/>
  <c r="E9"/>
  <c r="J8"/>
  <c r="E8"/>
  <c r="J7"/>
  <c r="E7"/>
  <c r="J6"/>
  <c r="E6"/>
  <c r="E25" l="1"/>
  <c r="H25"/>
  <c r="AH18"/>
  <c r="J12"/>
  <c r="AC18"/>
  <c r="I25"/>
  <c r="J26" i="116"/>
  <c r="Q11"/>
  <c r="Q23" s="1"/>
  <c r="N22"/>
  <c r="I26" i="115"/>
  <c r="J25"/>
  <c r="H26"/>
  <c r="AA26" i="112"/>
  <c r="Q18"/>
  <c r="J24"/>
  <c r="E12"/>
  <c r="V24"/>
  <c r="AH24"/>
  <c r="N22" i="115"/>
  <c r="C27" i="114"/>
  <c r="G9"/>
  <c r="C24"/>
  <c r="B9"/>
  <c r="O20" i="115"/>
  <c r="Q21" s="1"/>
  <c r="O10"/>
  <c r="Q11" s="1"/>
  <c r="P22"/>
  <c r="E26"/>
  <c r="AH12" i="112"/>
  <c r="AC12"/>
  <c r="AF25"/>
  <c r="AF26" s="1"/>
  <c r="AC25"/>
  <c r="T25"/>
  <c r="Q12"/>
  <c r="P26"/>
  <c r="Q25"/>
  <c r="O26"/>
  <c r="T26" s="1"/>
  <c r="AB26"/>
  <c r="AG25"/>
  <c r="U25"/>
  <c r="V18"/>
  <c r="C22" i="114"/>
  <c r="H22"/>
  <c r="J28"/>
  <c r="N12" i="113"/>
  <c r="I12"/>
  <c r="J19" i="111"/>
  <c r="E18" i="112"/>
  <c r="J18"/>
  <c r="C26"/>
  <c r="H26" s="1"/>
  <c r="I26"/>
  <c r="J25" l="1"/>
  <c r="J26" i="115"/>
  <c r="E26" i="112"/>
  <c r="J26" s="1"/>
  <c r="AH25"/>
  <c r="V25"/>
  <c r="Q23" i="115"/>
  <c r="AC26" i="112"/>
  <c r="O22" i="115"/>
  <c r="C30" i="114"/>
  <c r="J22"/>
  <c r="AG26" i="112"/>
  <c r="U26"/>
  <c r="Q26"/>
  <c r="V26" s="1"/>
  <c r="AH26" l="1"/>
  <c r="D26" i="111"/>
  <c r="C26"/>
  <c r="I25"/>
  <c r="H25"/>
  <c r="J24"/>
  <c r="J23"/>
  <c r="J22"/>
  <c r="J21"/>
  <c r="E26"/>
  <c r="J20"/>
  <c r="D19"/>
  <c r="C19"/>
  <c r="E17"/>
  <c r="E16"/>
  <c r="E15"/>
  <c r="E14"/>
  <c r="I13"/>
  <c r="H13"/>
  <c r="D13"/>
  <c r="C13"/>
  <c r="J12"/>
  <c r="J11"/>
  <c r="E11"/>
  <c r="J10"/>
  <c r="E10"/>
  <c r="J9"/>
  <c r="E9"/>
  <c r="J8"/>
  <c r="E8"/>
  <c r="J7"/>
  <c r="E7"/>
  <c r="J6"/>
  <c r="E6"/>
  <c r="I13" i="110"/>
  <c r="H13"/>
  <c r="J11"/>
  <c r="J12"/>
  <c r="E10"/>
  <c r="E11"/>
  <c r="D26"/>
  <c r="C26"/>
  <c r="I25"/>
  <c r="H25"/>
  <c r="J25" s="1"/>
  <c r="J24"/>
  <c r="J23"/>
  <c r="E23"/>
  <c r="J22"/>
  <c r="E22"/>
  <c r="J21"/>
  <c r="E21"/>
  <c r="J20"/>
  <c r="E20"/>
  <c r="I19"/>
  <c r="H19"/>
  <c r="D19"/>
  <c r="C19"/>
  <c r="J18"/>
  <c r="J17"/>
  <c r="E17"/>
  <c r="J16"/>
  <c r="E16"/>
  <c r="J15"/>
  <c r="E15"/>
  <c r="J14"/>
  <c r="E14"/>
  <c r="D13"/>
  <c r="C13"/>
  <c r="J10"/>
  <c r="J9"/>
  <c r="E9"/>
  <c r="J8"/>
  <c r="E8"/>
  <c r="J7"/>
  <c r="E7"/>
  <c r="J6"/>
  <c r="E6"/>
  <c r="D25" i="107"/>
  <c r="C25"/>
  <c r="I24"/>
  <c r="H24"/>
  <c r="J23"/>
  <c r="Q19" s="1"/>
  <c r="J22"/>
  <c r="P19" s="1"/>
  <c r="E22"/>
  <c r="P9" s="1"/>
  <c r="J21"/>
  <c r="E21"/>
  <c r="J20"/>
  <c r="E20"/>
  <c r="J19"/>
  <c r="N19" s="1"/>
  <c r="E19"/>
  <c r="I18"/>
  <c r="H18"/>
  <c r="D18"/>
  <c r="C18"/>
  <c r="J17"/>
  <c r="Q18" s="1"/>
  <c r="J16"/>
  <c r="P18" s="1"/>
  <c r="E16"/>
  <c r="P8" s="1"/>
  <c r="J15"/>
  <c r="E15"/>
  <c r="J14"/>
  <c r="E14"/>
  <c r="J13"/>
  <c r="N18" s="1"/>
  <c r="E13"/>
  <c r="N8" s="1"/>
  <c r="I12"/>
  <c r="H12"/>
  <c r="D12"/>
  <c r="C12"/>
  <c r="Q10"/>
  <c r="J10"/>
  <c r="Q17" s="1"/>
  <c r="J9"/>
  <c r="P17" s="1"/>
  <c r="E9"/>
  <c r="J8"/>
  <c r="E8"/>
  <c r="P7"/>
  <c r="J7"/>
  <c r="E7"/>
  <c r="J6"/>
  <c r="N17" s="1"/>
  <c r="E6"/>
  <c r="N7" s="1"/>
  <c r="J26" i="104"/>
  <c r="J25"/>
  <c r="J24"/>
  <c r="J23"/>
  <c r="O8" i="107" l="1"/>
  <c r="E26" i="110"/>
  <c r="E19" i="111"/>
  <c r="E25" i="107"/>
  <c r="C27" i="110"/>
  <c r="D27"/>
  <c r="E13"/>
  <c r="J25" i="111"/>
  <c r="O19" i="107"/>
  <c r="I27" i="110"/>
  <c r="E13" i="111"/>
  <c r="I26"/>
  <c r="J13" i="110"/>
  <c r="H27"/>
  <c r="H27" i="111"/>
  <c r="O9" i="107"/>
  <c r="N9"/>
  <c r="N10" s="1"/>
  <c r="E19" i="110"/>
  <c r="E27" i="111"/>
  <c r="D27"/>
  <c r="J13"/>
  <c r="C27"/>
  <c r="I27"/>
  <c r="H26"/>
  <c r="O18" i="107"/>
  <c r="P10"/>
  <c r="O7"/>
  <c r="O17"/>
  <c r="I26" i="110"/>
  <c r="H26"/>
  <c r="J19"/>
  <c r="C26" i="107"/>
  <c r="E18"/>
  <c r="D26"/>
  <c r="E12"/>
  <c r="J12"/>
  <c r="J24"/>
  <c r="Q20"/>
  <c r="Q22" s="1"/>
  <c r="P20"/>
  <c r="H25"/>
  <c r="J18"/>
  <c r="N20"/>
  <c r="I25"/>
  <c r="I26" s="1"/>
  <c r="D25" i="106"/>
  <c r="C25"/>
  <c r="E20"/>
  <c r="E21"/>
  <c r="E22"/>
  <c r="E19"/>
  <c r="E14"/>
  <c r="E15"/>
  <c r="E16"/>
  <c r="E13"/>
  <c r="E7"/>
  <c r="E8"/>
  <c r="E9"/>
  <c r="E6"/>
  <c r="D12"/>
  <c r="C12"/>
  <c r="O10" i="107" l="1"/>
  <c r="H26"/>
  <c r="O20"/>
  <c r="J26" i="111"/>
  <c r="J27" s="1"/>
  <c r="E27" i="110"/>
  <c r="J26"/>
  <c r="P22" i="107"/>
  <c r="E25" i="106"/>
  <c r="Q11" i="107"/>
  <c r="E26"/>
  <c r="O22"/>
  <c r="J25"/>
  <c r="Q21"/>
  <c r="N22"/>
  <c r="E12" i="106"/>
  <c r="I24"/>
  <c r="H24"/>
  <c r="J23"/>
  <c r="J22"/>
  <c r="P19" s="1"/>
  <c r="J21"/>
  <c r="J20"/>
  <c r="Q19"/>
  <c r="J19"/>
  <c r="N19" s="1"/>
  <c r="I18"/>
  <c r="H18"/>
  <c r="D18"/>
  <c r="D26" s="1"/>
  <c r="C18"/>
  <c r="C26" s="1"/>
  <c r="J17"/>
  <c r="Q18" s="1"/>
  <c r="J16"/>
  <c r="P18" s="1"/>
  <c r="J15"/>
  <c r="J14"/>
  <c r="J13"/>
  <c r="N18" s="1"/>
  <c r="E18"/>
  <c r="I12"/>
  <c r="H12"/>
  <c r="J10"/>
  <c r="Q17" s="1"/>
  <c r="P9"/>
  <c r="O9"/>
  <c r="J9"/>
  <c r="P17" s="1"/>
  <c r="P8"/>
  <c r="O8"/>
  <c r="N8"/>
  <c r="N10" s="1"/>
  <c r="J8"/>
  <c r="Q10"/>
  <c r="P7"/>
  <c r="J7"/>
  <c r="O7"/>
  <c r="J6"/>
  <c r="N17" s="1"/>
  <c r="E31" i="105"/>
  <c r="C18" i="102"/>
  <c r="C12"/>
  <c r="J27" i="110" l="1"/>
  <c r="I29" s="1"/>
  <c r="I31" s="1"/>
  <c r="O18" i="106"/>
  <c r="O19"/>
  <c r="Q20"/>
  <c r="Q22" s="1"/>
  <c r="P20"/>
  <c r="H25"/>
  <c r="H26" s="1"/>
  <c r="J26" i="107"/>
  <c r="Q23"/>
  <c r="P10" i="106"/>
  <c r="P22" s="1"/>
  <c r="O17"/>
  <c r="O20" s="1"/>
  <c r="J24"/>
  <c r="E26"/>
  <c r="N20"/>
  <c r="N22" s="1"/>
  <c r="I25"/>
  <c r="I26" s="1"/>
  <c r="O10"/>
  <c r="J18"/>
  <c r="J12"/>
  <c r="D36" i="105"/>
  <c r="A36"/>
  <c r="E35"/>
  <c r="D35"/>
  <c r="A35"/>
  <c r="D34"/>
  <c r="A34"/>
  <c r="E33"/>
  <c r="D33"/>
  <c r="A33"/>
  <c r="E32"/>
  <c r="D32"/>
  <c r="A32"/>
  <c r="D31"/>
  <c r="C37"/>
  <c r="A31"/>
  <c r="E28"/>
  <c r="D28"/>
  <c r="A28"/>
  <c r="E27"/>
  <c r="D27"/>
  <c r="A27"/>
  <c r="E26"/>
  <c r="D26"/>
  <c r="A26"/>
  <c r="E25"/>
  <c r="D14"/>
  <c r="A25"/>
  <c r="E24"/>
  <c r="D24"/>
  <c r="A24"/>
  <c r="E23"/>
  <c r="D23"/>
  <c r="A23"/>
  <c r="E22"/>
  <c r="D22"/>
  <c r="C29"/>
  <c r="A22"/>
  <c r="E19"/>
  <c r="D19"/>
  <c r="A19"/>
  <c r="E18"/>
  <c r="D18"/>
  <c r="A18"/>
  <c r="E17"/>
  <c r="D17"/>
  <c r="A17"/>
  <c r="E16"/>
  <c r="D16"/>
  <c r="A16"/>
  <c r="E15"/>
  <c r="D15"/>
  <c r="C15"/>
  <c r="A15"/>
  <c r="E14"/>
  <c r="D25"/>
  <c r="C14"/>
  <c r="C20" s="1"/>
  <c r="A14"/>
  <c r="E11"/>
  <c r="D11"/>
  <c r="C11"/>
  <c r="A11"/>
  <c r="E10"/>
  <c r="D10"/>
  <c r="C10"/>
  <c r="A10"/>
  <c r="E9"/>
  <c r="D9"/>
  <c r="A9"/>
  <c r="E8"/>
  <c r="D8"/>
  <c r="A8"/>
  <c r="E7"/>
  <c r="C7"/>
  <c r="A7"/>
  <c r="E6"/>
  <c r="D6"/>
  <c r="C6"/>
  <c r="A6"/>
  <c r="E5"/>
  <c r="D5"/>
  <c r="A5"/>
  <c r="D4"/>
  <c r="C4"/>
  <c r="A4"/>
  <c r="H20" i="104"/>
  <c r="C28" s="1"/>
  <c r="C20"/>
  <c r="C25" s="1"/>
  <c r="H14"/>
  <c r="C27" s="1"/>
  <c r="C14"/>
  <c r="C24" s="1"/>
  <c r="H8"/>
  <c r="C26" s="1"/>
  <c r="C8"/>
  <c r="C23" s="1"/>
  <c r="Q11" i="106" l="1"/>
  <c r="J25"/>
  <c r="J26" s="1"/>
  <c r="O22"/>
  <c r="Q23" s="1"/>
  <c r="Q21"/>
  <c r="C12" i="105"/>
  <c r="C38" s="1"/>
  <c r="J27" i="104"/>
  <c r="C29"/>
  <c r="H21"/>
  <c r="C21"/>
  <c r="J21" l="1"/>
  <c r="J7" i="102" l="1"/>
  <c r="J8"/>
  <c r="J9"/>
  <c r="J10"/>
  <c r="D12" l="1"/>
  <c r="E8"/>
  <c r="E9"/>
  <c r="Q7" s="1"/>
  <c r="E10"/>
  <c r="R7" s="1"/>
  <c r="R10" s="1"/>
  <c r="D25"/>
  <c r="C25"/>
  <c r="C26" s="1"/>
  <c r="I24"/>
  <c r="H24"/>
  <c r="J23"/>
  <c r="R19" s="1"/>
  <c r="J22"/>
  <c r="Q19" s="1"/>
  <c r="E22"/>
  <c r="Q9" s="1"/>
  <c r="J21"/>
  <c r="E21"/>
  <c r="J20"/>
  <c r="E20"/>
  <c r="J19"/>
  <c r="O19" s="1"/>
  <c r="E19"/>
  <c r="I18"/>
  <c r="H18"/>
  <c r="D18"/>
  <c r="D26" s="1"/>
  <c r="J17"/>
  <c r="R18" s="1"/>
  <c r="J16"/>
  <c r="Q18" s="1"/>
  <c r="E16"/>
  <c r="Q8" s="1"/>
  <c r="J15"/>
  <c r="E15"/>
  <c r="J14"/>
  <c r="E14"/>
  <c r="J13"/>
  <c r="O18" s="1"/>
  <c r="E13"/>
  <c r="O8" s="1"/>
  <c r="O10" s="1"/>
  <c r="I12"/>
  <c r="H12"/>
  <c r="R17"/>
  <c r="Q17"/>
  <c r="P17"/>
  <c r="E7"/>
  <c r="P7" s="1"/>
  <c r="J6"/>
  <c r="O17" s="1"/>
  <c r="E6"/>
  <c r="P9" l="1"/>
  <c r="P8"/>
  <c r="O20"/>
  <c r="O22" s="1"/>
  <c r="P19"/>
  <c r="P18"/>
  <c r="I25"/>
  <c r="H25"/>
  <c r="H26" s="1"/>
  <c r="Q20"/>
  <c r="E25"/>
  <c r="R20"/>
  <c r="R22" s="1"/>
  <c r="Q10"/>
  <c r="E12"/>
  <c r="J12"/>
  <c r="J18"/>
  <c r="J24"/>
  <c r="E18"/>
  <c r="P10" l="1"/>
  <c r="E26"/>
  <c r="J25"/>
  <c r="P20"/>
  <c r="R21" s="1"/>
  <c r="I26"/>
  <c r="Q22"/>
  <c r="R11"/>
  <c r="J26" l="1"/>
  <c r="P22"/>
  <c r="R23" s="1"/>
</calcChain>
</file>

<file path=xl/sharedStrings.xml><?xml version="1.0" encoding="utf-8"?>
<sst xmlns="http://schemas.openxmlformats.org/spreadsheetml/2006/main" count="1739" uniqueCount="182">
  <si>
    <t>ม.1/1</t>
  </si>
  <si>
    <t>ม.1/2</t>
  </si>
  <si>
    <t>ม.1/3</t>
  </si>
  <si>
    <t>ม.1/4</t>
  </si>
  <si>
    <t>ชั้น</t>
  </si>
  <si>
    <t>ชาย</t>
  </si>
  <si>
    <t>หญิง</t>
  </si>
  <si>
    <t>รวม</t>
  </si>
  <si>
    <t>ม.4/1</t>
  </si>
  <si>
    <t>ม.4/2</t>
  </si>
  <si>
    <t>ม.4/3</t>
  </si>
  <si>
    <t>ม.4/4</t>
  </si>
  <si>
    <t>ม.2/1</t>
  </si>
  <si>
    <t>ม.5/1</t>
  </si>
  <si>
    <t>ม.2/2</t>
  </si>
  <si>
    <t>ม.5/2</t>
  </si>
  <si>
    <t>ม.2/3</t>
  </si>
  <si>
    <t>ม.5/3</t>
  </si>
  <si>
    <t>ม.2/4</t>
  </si>
  <si>
    <t>ม.5/4</t>
  </si>
  <si>
    <t>ม.3/1</t>
  </si>
  <si>
    <t>ม.6/1</t>
  </si>
  <si>
    <t>ม.3/2</t>
  </si>
  <si>
    <t>ม.6/2</t>
  </si>
  <si>
    <t>ม.3/3</t>
  </si>
  <si>
    <t>ม.6/3</t>
  </si>
  <si>
    <t>ม.3/4</t>
  </si>
  <si>
    <t>ม.6/4</t>
  </si>
  <si>
    <t>ม.ปลาย</t>
  </si>
  <si>
    <t>ม.ต้น</t>
  </si>
  <si>
    <t>ม.4/5</t>
  </si>
  <si>
    <t>ม.5/5</t>
  </si>
  <si>
    <t>ม.6/5</t>
  </si>
  <si>
    <t>คณะสี</t>
  </si>
  <si>
    <t>แดง</t>
  </si>
  <si>
    <t>ฟ้า</t>
  </si>
  <si>
    <t>เหลือง</t>
  </si>
  <si>
    <t>ม่วง</t>
  </si>
  <si>
    <t>ม.1</t>
  </si>
  <si>
    <t>ม.2</t>
  </si>
  <si>
    <t>ม.3</t>
  </si>
  <si>
    <t xml:space="preserve"> ห้องเรียนพิเศษ</t>
  </si>
  <si>
    <t xml:space="preserve">ห้องเรียนปกติ </t>
  </si>
  <si>
    <t>วิทย์-คณิต</t>
  </si>
  <si>
    <t>ศิลป์ ภาษา เทคโน การงาน</t>
  </si>
  <si>
    <t>รวมทั้งสิ้น</t>
  </si>
  <si>
    <t>ม.4</t>
  </si>
  <si>
    <t>ม.5</t>
  </si>
  <si>
    <t>ม.6</t>
  </si>
  <si>
    <t>ภาษาญี่ปุ่น</t>
  </si>
  <si>
    <t>โรงเรียนปทุมพิทยาคม  สพม. อบอจ</t>
  </si>
  <si>
    <t>ม.1/5</t>
  </si>
  <si>
    <t>ภาคเรียนที่ 1/2565</t>
  </si>
  <si>
    <t>แผนชั้นเรียน 5:4:4 / 5:5:5 = 28 ห้องเรียน</t>
  </si>
  <si>
    <t>จำนวนนักเรียน ปีการศึกษา 2565</t>
  </si>
  <si>
    <t xml:space="preserve"> ณ วันที่ 10 พฤษภาคม 2565</t>
  </si>
  <si>
    <t>จำนวนนักเรียน แยกตามแผนการเรียน   ชั้น ม.4-6   ปีการศึกษา 2565</t>
  </si>
  <si>
    <t>จำนวนนักเรียน แยกตามแผนการเรียน   ชั้น ม.1-3   ปีการศึกษา  2565</t>
  </si>
  <si>
    <t xml:space="preserve"> เทคโน การงาน สุขศึกษา</t>
  </si>
  <si>
    <t>ศิลป์ ภาษา สังคม</t>
  </si>
  <si>
    <t>รวม ม.1-ม.6</t>
  </si>
  <si>
    <t>รวมทั้งสิ้น ม.4-6</t>
  </si>
  <si>
    <t>ระดับชั้น</t>
  </si>
  <si>
    <t>จำนวน</t>
  </si>
  <si>
    <t xml:space="preserve">ครูที่ปรึกษา   </t>
  </si>
  <si>
    <t xml:space="preserve">ครูที่ปรึกษา  </t>
  </si>
  <si>
    <t>นางสาวธัญญพร  ดุจดา</t>
  </si>
  <si>
    <t>นางวชิราภรณ์ ศรีดาโคตร</t>
  </si>
  <si>
    <t>นายพงศ์โสภณ์  เศษรฐมาตย์</t>
  </si>
  <si>
    <t>นางสาวพิชญ์ณภัทร  ทองคำ</t>
  </si>
  <si>
    <t>นายวราชัย  โคตรมงคล</t>
  </si>
  <si>
    <t>นายเปรมมินทร์  จันทร์กองกวิน</t>
  </si>
  <si>
    <t>นางสาวจาฬุวรรณ  พรรณวงศ์</t>
  </si>
  <si>
    <t>นางสาวกมลชนก  ขุนเมือง</t>
  </si>
  <si>
    <t>นางสาวพรรณทิพย์  เกษเจริญคุณ</t>
  </si>
  <si>
    <t>นางเยาวลักษณ์  โคตรมงคล</t>
  </si>
  <si>
    <t>นางสาวอัจฉรา  สมศรี</t>
  </si>
  <si>
    <t>นางเพชรรัตน์  ปัดทุม สเกบรี</t>
  </si>
  <si>
    <t>นายดนัย  กัณหรักษ์</t>
  </si>
  <si>
    <t>นางสาวปาริณีย์  ชารีแก้ว</t>
  </si>
  <si>
    <t>นางสาวพินทุสร  สังฆมโนเวศ</t>
  </si>
  <si>
    <t xml:space="preserve">นางสุกานดา  โคระรัตน์  </t>
  </si>
  <si>
    <t>นายเอกชัย  ผาสุข</t>
  </si>
  <si>
    <t>นางสาวดรรชนี  ดอกดวง</t>
  </si>
  <si>
    <t>นางอรุณี  จันทร์หอม</t>
  </si>
  <si>
    <t>นางกานดา  ขุนเมือง</t>
  </si>
  <si>
    <t>นายชวิศ  ศรีลาเคน</t>
  </si>
  <si>
    <t>นางวันเพ็ญ  ชาวทอง</t>
  </si>
  <si>
    <t>นายเฉลิม  ศรีปรัง</t>
  </si>
  <si>
    <t>นางอรวรรณ  ศิลา</t>
  </si>
  <si>
    <t>นางวลัยพร  เชื้อตาแสง</t>
  </si>
  <si>
    <t>นางสาวญาดา  กล้าหาญ</t>
  </si>
  <si>
    <t>นางอัญญานี  โคตถา</t>
  </si>
  <si>
    <t>นางสาวอารีรัตน์  คำวัน</t>
  </si>
  <si>
    <t>นางสาวนันทกา  ดลปัดชา</t>
  </si>
  <si>
    <t>นางสาวน้ำฝน  ชมภูพื้น</t>
  </si>
  <si>
    <t>นางพินพร  แก้วมีสี</t>
  </si>
  <si>
    <t>นางสุชาดา  กิจเกียรติ์</t>
  </si>
  <si>
    <t>นางสาวจุมพร  วงษาหล้า</t>
  </si>
  <si>
    <t>นางสุกฤตา  อยู่เมี่ยง</t>
  </si>
  <si>
    <t xml:space="preserve">นางปราณี  แสงชาติ  </t>
  </si>
  <si>
    <t>นายปิยะณัฐ  ทันหาบุรุษ</t>
  </si>
  <si>
    <t>นางสาวฐิติมากร  ทองล้วน</t>
  </si>
  <si>
    <t>นางสาวอระศรี  หินนาค</t>
  </si>
  <si>
    <t>นายวิบูลย์  สารสิทธิธรรม</t>
  </si>
  <si>
    <t>นางชิดกมล  รัฐเสรี</t>
  </si>
  <si>
    <t>นายสุรพล  กิจเกียรติ์</t>
  </si>
  <si>
    <t>นางสาวภาวดี  สายลาด</t>
  </si>
  <si>
    <t>นายวิษธร  แสงชาติ</t>
  </si>
  <si>
    <t>นางนวลนภา  บรรพตาธิ</t>
  </si>
  <si>
    <t>นางสาววิชุดา  เอกสุข</t>
  </si>
  <si>
    <t>นางรุจี  สีตะมัย</t>
  </si>
  <si>
    <t>นายสุพจน์  โสภาพล</t>
  </si>
  <si>
    <t>รวม-ต้น</t>
  </si>
  <si>
    <t>รวม-ปลาย</t>
  </si>
  <si>
    <t>หัวหน้าระดับชั้น</t>
  </si>
  <si>
    <t>รองหัวหน้าระดับชั้น</t>
  </si>
  <si>
    <t>เลขานุการระดับชั้น</t>
  </si>
  <si>
    <t>จำนวนนักเรียน ตามคณะสี</t>
  </si>
  <si>
    <t>จำนวนรวม</t>
  </si>
  <si>
    <t>สีแดง</t>
  </si>
  <si>
    <t>สีเหลือง</t>
  </si>
  <si>
    <t>นางพินพร  แก้วมีศรี</t>
  </si>
  <si>
    <t>สีฟ้า</t>
  </si>
  <si>
    <t>นางวชิราภรณ์  ศรีดาโคตร</t>
  </si>
  <si>
    <t>นางปาริณีย์  ชารีแก้ว</t>
  </si>
  <si>
    <t>สีม่วง</t>
  </si>
  <si>
    <t>นางนันทกา  ดลปัดชา</t>
  </si>
  <si>
    <t>รายชื่อครูตามคณะสี   ปีการศึกษา  2565</t>
  </si>
  <si>
    <t>รวมจำนวน</t>
  </si>
  <si>
    <t>นางสาวจันทา  บุญภา</t>
  </si>
  <si>
    <t>นางนงลักษณ์  ขันธะรี</t>
  </si>
  <si>
    <t>นางสาววรัญญา  ทองมูล</t>
  </si>
  <si>
    <t>นางสาวไพจิตร  ดอกพุฒ</t>
  </si>
  <si>
    <t>นางสาวอาภาภรณ์  อินทร์ใหญ่</t>
  </si>
  <si>
    <t>นางสาวธิติยาพร  อาษาสิงห์</t>
  </si>
  <si>
    <t>แผนชั้นเรียน 4:4:4 / 5:5:5 = 27 ห้องเรียน</t>
  </si>
  <si>
    <t xml:space="preserve">  </t>
  </si>
  <si>
    <t xml:space="preserve"> ณ วันที่ 10 มิถุนายน  2565</t>
  </si>
  <si>
    <t>รายชื่อครูที่ปรึกษา    ปีการศึกษา  1/2565        ข้อมูล  ณ  วันที่  10 มิถุนายน 2565</t>
  </si>
  <si>
    <t>โรงเรียนปทมุพิทยาคม    สพม.อบอจ</t>
  </si>
  <si>
    <t xml:space="preserve"> ณ วันที่ 10 พฤศจิกายน  2565</t>
  </si>
  <si>
    <t>ภาคเรียนที่ 2/2565</t>
  </si>
  <si>
    <t>หมายเหตุ ไม่รับงบประมาณ 10 คน คงเหลือ 902 คน</t>
  </si>
  <si>
    <t>หมายเหตุ ไม่รับงบประมาณ 4 คน คงเหลือ 917 คน</t>
  </si>
  <si>
    <t>แผนชั้นเรียน 6:4:4 / 7:5:5 = 31 ห้องเรียน</t>
  </si>
  <si>
    <t>ม.1/6</t>
  </si>
  <si>
    <t>ม.4/6</t>
  </si>
  <si>
    <t>ม.4/7</t>
  </si>
  <si>
    <t>จำนวนนักเรียน ปีการศึกษา 2566   คาดคะเน</t>
  </si>
  <si>
    <t>ภาคเรียนที่ 1/2566</t>
  </si>
  <si>
    <t xml:space="preserve"> ณ วันที่ 10 มิถุนายน  2566</t>
  </si>
  <si>
    <t>ครูควรมี</t>
  </si>
  <si>
    <t>คน</t>
  </si>
  <si>
    <t>มีแล้ว</t>
  </si>
  <si>
    <t>ขาดครู</t>
  </si>
  <si>
    <t>คาดคะเน</t>
  </si>
  <si>
    <t xml:space="preserve">จำนวนนักเรียน ปีการศึกษา 2566   คาดคะเน สำหรับการสั่งหนังสือเรียน </t>
  </si>
  <si>
    <t>หมายเหตุ</t>
  </si>
  <si>
    <t>ม.2,3,5,6  ใช้จำนวนักเรียน ณ วันที่ 10 พ.ย. 65 ชั้นเคลื่อน</t>
  </si>
  <si>
    <t>ม.1 และ ม.4  ใช้จำนวนนักเรียน ณ วันที่ 10 มิ.ย.65</t>
  </si>
  <si>
    <t>จำนวนนักเรียน ปีการศึกษา 2/2565</t>
  </si>
  <si>
    <t>ข้อมูล  ณ วันที่ 10 พฤศจิกายน 2565</t>
  </si>
  <si>
    <t>จำนวนนักเรียน ปีการศึกษา 1/2566</t>
  </si>
  <si>
    <t>ข้อมูล  ณ วันที่ 10 มิถุนายน 2566 คาดคะเน</t>
  </si>
  <si>
    <t>ตามแผนการรับนักเรียนทีได้รับการอนุมัติ</t>
  </si>
  <si>
    <t>แผนชั้นเรียน 5:4:4 / 6:5:5 = 29 ห้องเรียน</t>
  </si>
  <si>
    <t>รายชื่อครูที่ปรึกษา    ปีการศึกษา  1/2566        ข้อมูล  ณ  วันที่  10 มิถุนายน 2566</t>
  </si>
  <si>
    <t xml:space="preserve"> ณ วันที่ 10 มิถุนายน 2566</t>
  </si>
  <si>
    <t>จำนวนนักเรียน ปีการศึกษา 2566   ห้องพิเศษ</t>
  </si>
  <si>
    <t>จำนวนนักเรียน ปีการศึกษา 2566   ห้องปกติ</t>
  </si>
  <si>
    <t>จำนวนนักเรียน แยกตามแผนการเรียน   ชั้น ม.1-3   ปีการศึกษา  2566</t>
  </si>
  <si>
    <t>จำนวนนักเรียน แยกตามแผนการเรียน   ชั้น ม.4-6   ปีการศึกษา 2566</t>
  </si>
  <si>
    <t>รวมทั้งสิ้น ม.1-3</t>
  </si>
  <si>
    <t xml:space="preserve"> ณ วันที่ 8 พฤษภาคม  2566</t>
  </si>
  <si>
    <t xml:space="preserve"> ณ วันที่ 23 พฤษภาคม  2566</t>
  </si>
  <si>
    <t xml:space="preserve"> ณ วันที่ 25 พฤษภาคม  2566</t>
  </si>
  <si>
    <t xml:space="preserve"> ณ วันที่ 30 พฤษภาคม  2566</t>
  </si>
  <si>
    <t>จำนวนนักเรียน ปีการศึกษา 2566</t>
  </si>
  <si>
    <t xml:space="preserve"> </t>
  </si>
  <si>
    <t>รวม ม.ต้น</t>
  </si>
  <si>
    <t>รวม ม.ปลาย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</si>
</sst>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  <charset val="1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  <font>
      <b/>
      <u/>
      <sz val="14"/>
      <name val="TH SarabunPSK"/>
      <family val="2"/>
    </font>
    <font>
      <sz val="8"/>
      <name val="Tahoma"/>
      <family val="2"/>
      <charset val="222"/>
      <scheme val="minor"/>
    </font>
    <font>
      <b/>
      <sz val="14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87" fontId="8" fillId="4" borderId="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5" fillId="0" borderId="9" xfId="0" applyFont="1" applyBorder="1"/>
    <xf numFmtId="1" fontId="3" fillId="0" borderId="5" xfId="0" applyNumberFormat="1" applyFont="1" applyBorder="1" applyAlignment="1">
      <alignment horizontal="left" vertical="center"/>
    </xf>
    <xf numFmtId="16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5" fillId="0" borderId="5" xfId="0" applyFont="1" applyBorder="1"/>
    <xf numFmtId="16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11" fillId="5" borderId="13" xfId="0" applyFont="1" applyFill="1" applyBorder="1"/>
    <xf numFmtId="0" fontId="3" fillId="5" borderId="13" xfId="0" applyFont="1" applyFill="1" applyBorder="1"/>
    <xf numFmtId="0" fontId="11" fillId="5" borderId="12" xfId="0" applyFont="1" applyFill="1" applyBorder="1" applyAlignment="1">
      <alignment horizontal="left"/>
    </xf>
    <xf numFmtId="16" fontId="3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16" fontId="8" fillId="5" borderId="5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87" fontId="7" fillId="0" borderId="5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left"/>
    </xf>
    <xf numFmtId="16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5" borderId="5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" fontId="8" fillId="5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187" fontId="8" fillId="0" borderId="5" xfId="1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161925</xdr:rowOff>
    </xdr:from>
    <xdr:to>
      <xdr:col>7</xdr:col>
      <xdr:colOff>419100</xdr:colOff>
      <xdr:row>28</xdr:row>
      <xdr:rowOff>123825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3900" y="704850"/>
          <a:ext cx="4495800" cy="44862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รายชื่อนักเรียน  ตามระบบ </a:t>
          </a:r>
          <a: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DMC</a:t>
          </a:r>
          <a:endParaRPr lang="th-TH" sz="2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โรงเรียนปทุมพิทยาคม </a:t>
          </a: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ปีการศึกษา 1/2565</a:t>
          </a:r>
          <a: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endParaRPr lang="en-US" sz="2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</a:t>
          </a: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921 คน</a:t>
          </a:r>
          <a:b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ไม่รับงบประมาณ 4 คน</a:t>
          </a:r>
          <a:b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คงเหลือ 917 คน</a:t>
          </a:r>
          <a: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endParaRPr lang="th-TH" sz="1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161925</xdr:rowOff>
    </xdr:from>
    <xdr:to>
      <xdr:col>7</xdr:col>
      <xdr:colOff>419100</xdr:colOff>
      <xdr:row>28</xdr:row>
      <xdr:rowOff>123825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3900" y="704850"/>
          <a:ext cx="4495800" cy="44862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รายชื่อนักเรียน  ตามระบบ </a:t>
          </a:r>
          <a: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DMC</a:t>
          </a:r>
          <a:endParaRPr lang="th-TH" sz="2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โรงเรียนปทุมพิทยาคม </a:t>
          </a: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ปีการศึกษา 2/2565</a:t>
          </a:r>
          <a: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endParaRPr lang="en-US" sz="2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</a:t>
          </a: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912 คน</a:t>
          </a:r>
          <a:b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ไม่รับงบประมาณ 10 คน</a:t>
          </a:r>
          <a:b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8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คงเหลือ 902 คน</a:t>
          </a:r>
          <a: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</a:br>
          <a:endParaRPr lang="th-TH" sz="1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3;&#3610;&#3609;&#3633;&#3585;&#3648;&#3619;&#3637;&#3618;&#3609;-65\65\&#3619;&#3634;&#3618;&#3594;&#3639;&#3656;&#3629;&#3611;&#3619;&#3632;&#3585;&#3634;&#3624;&#3612;&#3621;-65\&#3588;&#3603;&#3632;&#3626;&#3637;%20-&#3607;&#3637;&#3656;&#3611;&#3619;&#3638;&#3585;&#3625;&#3634;-65_&#3592;&#3633;&#3604;&#3651;&#3627;&#3617;&#3656;&#3648;&#3614;&#3636;&#3656;&#3617;&#3617;.1&#3617;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ูตามคณะสี-65"/>
      <sheetName val="ครูตามสี"/>
    </sheetNames>
    <sheetDataSet>
      <sheetData sheetId="0">
        <row r="3">
          <cell r="A3" t="str">
            <v>ม.1/1</v>
          </cell>
          <cell r="C3">
            <v>33</v>
          </cell>
          <cell r="D3" t="str">
            <v>นางสาวธัญญพร  ดุจดา</v>
          </cell>
          <cell r="F3" t="str">
            <v>ม.4/1</v>
          </cell>
          <cell r="I3" t="str">
            <v>นางวชิราภรณ์ ศรีดาโคตร</v>
          </cell>
          <cell r="J3" t="str">
            <v>นางสาวธิยาพร  อาษาสิงห์</v>
          </cell>
        </row>
        <row r="4">
          <cell r="A4" t="str">
            <v>ม.1/2</v>
          </cell>
          <cell r="D4" t="str">
            <v>นายพงศ์โสภณ์  เศษรฐมาตย์</v>
          </cell>
          <cell r="F4" t="str">
            <v>ม.4/2</v>
          </cell>
          <cell r="I4" t="str">
            <v>นายวราชัย  โคตรมงคล</v>
          </cell>
          <cell r="J4" t="str">
            <v>นายเปรมมินทร์  จันทร์กองกวิน</v>
          </cell>
        </row>
        <row r="5">
          <cell r="A5" t="str">
            <v>ม.1/3</v>
          </cell>
          <cell r="D5" t="str">
            <v>นางสาวจาฬุวรรณ  พรรณวงศ์</v>
          </cell>
          <cell r="E5" t="str">
            <v>นางสาวกมลชนก  ขุนเมือง</v>
          </cell>
          <cell r="F5" t="str">
            <v>ม.4/3</v>
          </cell>
          <cell r="I5" t="str">
            <v>นางสาวพรรณทิพย์  เกษเจริญคุณ</v>
          </cell>
        </row>
        <row r="6">
          <cell r="A6" t="str">
            <v>ม.1/4</v>
          </cell>
          <cell r="D6" t="str">
            <v>นางเยาวลักษณ์  โคตรมงคล</v>
          </cell>
          <cell r="E6" t="str">
            <v>นางสาวอัจฉรา  สมศรี</v>
          </cell>
          <cell r="F6" t="str">
            <v>ม.4/4</v>
          </cell>
          <cell r="I6" t="str">
            <v>นางเพชรรัตน์  ปัดทุม สเกบรี</v>
          </cell>
          <cell r="J6" t="str">
            <v>นางสาวจิราพร  ลวดทอง</v>
          </cell>
        </row>
        <row r="7">
          <cell r="F7" t="str">
            <v>ม.4/5</v>
          </cell>
          <cell r="I7" t="str">
            <v>นางสาวปาริณีย์  ชารีแก้ว</v>
          </cell>
          <cell r="J7" t="str">
            <v>นางสาวพินทุสร  สังฆมโนเวศ</v>
          </cell>
        </row>
        <row r="9">
          <cell r="A9" t="str">
            <v>ม.2/1</v>
          </cell>
          <cell r="C9">
            <v>30</v>
          </cell>
          <cell r="D9" t="str">
            <v xml:space="preserve">นางสุกานดา  โคระรัตน์  </v>
          </cell>
          <cell r="E9" t="str">
            <v>นายเอกชัย  ผาสุข</v>
          </cell>
          <cell r="F9" t="str">
            <v>ม.5/1</v>
          </cell>
          <cell r="H9">
            <v>22</v>
          </cell>
          <cell r="I9" t="str">
            <v>นางสาวดรรชนี  ดอกดวง</v>
          </cell>
          <cell r="J9" t="str">
            <v>นางอรุณี  จันทร์หอม</v>
          </cell>
        </row>
        <row r="10">
          <cell r="A10" t="str">
            <v>ม.2/2</v>
          </cell>
          <cell r="D10" t="str">
            <v>นางกานดา  ขุนเมือง</v>
          </cell>
          <cell r="E10" t="str">
            <v>นายชวิศ  ศรีลาเคน</v>
          </cell>
          <cell r="F10" t="str">
            <v>ม.5/2</v>
          </cell>
          <cell r="I10" t="str">
            <v>นางวันเพ็ญ  ชาวทอง</v>
          </cell>
          <cell r="J10" t="str">
            <v>นายเฉลิม  ศรีปรัง</v>
          </cell>
        </row>
        <row r="11">
          <cell r="A11" t="str">
            <v>ม.2/3</v>
          </cell>
          <cell r="D11" t="str">
            <v>นางอรวรรณ  ศิลา</v>
          </cell>
          <cell r="E11" t="str">
            <v>นางสาวอาภาพร  อินทร์ใหญ่</v>
          </cell>
          <cell r="F11" t="str">
            <v>ม.5/3</v>
          </cell>
          <cell r="I11" t="str">
            <v>นางวลัยพร  เชื้อตาแสง</v>
          </cell>
          <cell r="J11" t="str">
            <v>นางสาวญาดา  กล้าหาญ</v>
          </cell>
        </row>
        <row r="12">
          <cell r="A12" t="str">
            <v>ม.2/4</v>
          </cell>
          <cell r="C12">
            <v>37</v>
          </cell>
          <cell r="D12" t="str">
            <v>นางอัญญานี  โคตถา</v>
          </cell>
          <cell r="E12" t="str">
            <v>นางสาวพิชญ์ณภัทร  ทองคำ</v>
          </cell>
          <cell r="F12" t="str">
            <v>ม.5/4</v>
          </cell>
          <cell r="I12" t="str">
            <v>นางสาวอารีรัตน์  คำวัน</v>
          </cell>
          <cell r="J12" t="str">
            <v>นางสาวนันทกา  ดลปัดชา</v>
          </cell>
        </row>
        <row r="13">
          <cell r="F13" t="str">
            <v>ม.5/5</v>
          </cell>
          <cell r="I13" t="str">
            <v>นางนงลัษณ์  ขันธะรี</v>
          </cell>
          <cell r="J13" t="str">
            <v>นางสาวน้ำฝน  ชมภูพื้น</v>
          </cell>
        </row>
        <row r="15">
          <cell r="A15" t="str">
            <v>ม.3/1</v>
          </cell>
          <cell r="C15">
            <v>20</v>
          </cell>
          <cell r="E15" t="str">
            <v>นางสุชาดา  กิจเกียรติ์</v>
          </cell>
          <cell r="F15" t="str">
            <v>ม.6/1</v>
          </cell>
          <cell r="I15" t="str">
            <v>นางสาวจุมพร  วงษาหล้า</v>
          </cell>
          <cell r="J15" t="str">
            <v>นางสุกฤตา  อยู่เมี่ยง</v>
          </cell>
        </row>
        <row r="16">
          <cell r="A16" t="str">
            <v>ม.3/2</v>
          </cell>
          <cell r="D16" t="str">
            <v xml:space="preserve">นางปราณี  แสงชาติ  </v>
          </cell>
          <cell r="E16" t="str">
            <v>นายปิยะณัฐ  ทันหาบุรุษ</v>
          </cell>
          <cell r="F16" t="str">
            <v>ม.6/2</v>
          </cell>
          <cell r="I16" t="str">
            <v>นางสาวฐิติมากร  ทองล้วน</v>
          </cell>
          <cell r="J16" t="str">
            <v>นางสาวอระศรี  หินนาค</v>
          </cell>
        </row>
        <row r="17">
          <cell r="A17" t="str">
            <v>ม.3/3</v>
          </cell>
          <cell r="C17">
            <v>41</v>
          </cell>
          <cell r="D17" t="str">
            <v>นายวิบูลย์  สารสิทธิธรรม</v>
          </cell>
          <cell r="E17" t="str">
            <v>นางชิดกมล  รัฐเสรี</v>
          </cell>
          <cell r="F17" t="str">
            <v>ม.6/3</v>
          </cell>
          <cell r="H17">
            <v>41</v>
          </cell>
          <cell r="I17" t="str">
            <v>นายสุรพล  กิจเกียรติ์</v>
          </cell>
          <cell r="J17" t="str">
            <v>นางสาวภาวดี  สายลาด</v>
          </cell>
        </row>
        <row r="18">
          <cell r="A18" t="str">
            <v>ม.3/4</v>
          </cell>
          <cell r="D18" t="str">
            <v>นายวิษธร  แสงชาติ</v>
          </cell>
          <cell r="E18" t="str">
            <v>นางนวลนภา  บรรพตาธิ</v>
          </cell>
          <cell r="F18" t="str">
            <v>ม.6/4</v>
          </cell>
          <cell r="I18" t="str">
            <v>นางสาววิชุดา  เอกสุข</v>
          </cell>
          <cell r="J18" t="str">
            <v>นางรุจี  สีตะมัย</v>
          </cell>
        </row>
        <row r="19">
          <cell r="F19" t="str">
            <v>ม.6/5</v>
          </cell>
          <cell r="I19" t="str">
            <v>นายสุพจน์  โสภาพล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>
      <selection activeCell="U20" sqref="U20"/>
    </sheetView>
  </sheetViews>
  <sheetFormatPr defaultColWidth="9" defaultRowHeight="21.75"/>
  <cols>
    <col min="1" max="1" width="7.125" style="101" customWidth="1"/>
    <col min="2" max="2" width="6" style="101" customWidth="1"/>
    <col min="3" max="5" width="8" style="101" customWidth="1"/>
    <col min="6" max="6" width="3" style="101" customWidth="1"/>
    <col min="7" max="7" width="7" style="101" customWidth="1"/>
    <col min="8" max="8" width="7.625" style="101" customWidth="1"/>
    <col min="9" max="9" width="7.375" style="101" customWidth="1"/>
    <col min="10" max="10" width="8.875" style="101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150</v>
      </c>
      <c r="J1" s="99"/>
    </row>
    <row r="2" spans="1:17">
      <c r="B2" s="109" t="s">
        <v>178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151</v>
      </c>
      <c r="C3" s="109"/>
      <c r="D3" s="109"/>
      <c r="E3" s="109"/>
      <c r="F3" s="109"/>
      <c r="G3" s="109"/>
      <c r="H3" s="109"/>
      <c r="I3" s="109"/>
      <c r="J3" s="109"/>
      <c r="M3" s="110" t="s">
        <v>171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9" t="s">
        <v>33</v>
      </c>
      <c r="B5" s="9" t="s">
        <v>4</v>
      </c>
      <c r="C5" s="9" t="s">
        <v>5</v>
      </c>
      <c r="D5" s="9" t="s">
        <v>6</v>
      </c>
      <c r="E5" s="9" t="s">
        <v>7</v>
      </c>
      <c r="F5" s="112"/>
      <c r="G5" s="9" t="s">
        <v>4</v>
      </c>
      <c r="H5" s="9" t="s">
        <v>5</v>
      </c>
      <c r="I5" s="9" t="s">
        <v>6</v>
      </c>
      <c r="J5" s="9" t="s">
        <v>7</v>
      </c>
      <c r="K5" s="19" t="s">
        <v>33</v>
      </c>
      <c r="M5" s="115" t="s">
        <v>4</v>
      </c>
      <c r="N5" s="18" t="s">
        <v>41</v>
      </c>
      <c r="O5" s="100" t="s">
        <v>42</v>
      </c>
      <c r="P5" s="100" t="s">
        <v>42</v>
      </c>
      <c r="Q5" s="18"/>
    </row>
    <row r="6" spans="1:17" ht="20.100000000000001" customHeight="1">
      <c r="A6" s="29" t="s">
        <v>35</v>
      </c>
      <c r="B6" s="20" t="s">
        <v>0</v>
      </c>
      <c r="C6" s="1">
        <v>13</v>
      </c>
      <c r="D6" s="1">
        <v>19</v>
      </c>
      <c r="E6" s="9">
        <f>+C6+D6</f>
        <v>32</v>
      </c>
      <c r="F6" s="113"/>
      <c r="G6" s="20" t="s">
        <v>8</v>
      </c>
      <c r="H6" s="1">
        <v>7</v>
      </c>
      <c r="I6" s="1">
        <v>14</v>
      </c>
      <c r="J6" s="9">
        <f>+H6+I6</f>
        <v>21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37</v>
      </c>
      <c r="B7" s="20" t="s">
        <v>1</v>
      </c>
      <c r="C7" s="1">
        <v>15</v>
      </c>
      <c r="D7" s="1">
        <v>25</v>
      </c>
      <c r="E7" s="9">
        <f t="shared" ref="E7:E9" si="0">+C7+D7</f>
        <v>40</v>
      </c>
      <c r="F7" s="113"/>
      <c r="G7" s="20" t="s">
        <v>9</v>
      </c>
      <c r="H7" s="1">
        <v>16</v>
      </c>
      <c r="I7" s="1">
        <v>25</v>
      </c>
      <c r="J7" s="9">
        <f t="shared" ref="J7:J10" si="1">+H7+I7</f>
        <v>41</v>
      </c>
      <c r="K7" s="29" t="s">
        <v>37</v>
      </c>
      <c r="M7" s="19" t="s">
        <v>38</v>
      </c>
      <c r="N7" s="17">
        <f>+E6</f>
        <v>32</v>
      </c>
      <c r="O7" s="17">
        <f>+E7+E8</f>
        <v>80</v>
      </c>
      <c r="P7" s="17">
        <f>+E9</f>
        <v>39</v>
      </c>
      <c r="Q7" s="27"/>
    </row>
    <row r="8" spans="1:17" ht="20.100000000000001" customHeight="1">
      <c r="A8" s="29" t="s">
        <v>34</v>
      </c>
      <c r="B8" s="20" t="s">
        <v>2</v>
      </c>
      <c r="C8" s="1">
        <v>20</v>
      </c>
      <c r="D8" s="1">
        <v>20</v>
      </c>
      <c r="E8" s="9">
        <f t="shared" si="0"/>
        <v>40</v>
      </c>
      <c r="F8" s="113"/>
      <c r="G8" s="20" t="s">
        <v>10</v>
      </c>
      <c r="H8" s="1">
        <v>19</v>
      </c>
      <c r="I8" s="1">
        <v>19</v>
      </c>
      <c r="J8" s="9">
        <f t="shared" si="1"/>
        <v>38</v>
      </c>
      <c r="K8" s="29" t="s">
        <v>36</v>
      </c>
      <c r="M8" s="19" t="s">
        <v>39</v>
      </c>
      <c r="N8" s="17">
        <f>+E13</f>
        <v>33</v>
      </c>
      <c r="O8" s="17">
        <f>+E14+E15</f>
        <v>82</v>
      </c>
      <c r="P8" s="17">
        <f>+E16</f>
        <v>35</v>
      </c>
      <c r="Q8" s="27"/>
    </row>
    <row r="9" spans="1:17" ht="20.100000000000001" customHeight="1">
      <c r="A9" s="29" t="s">
        <v>36</v>
      </c>
      <c r="B9" s="20" t="s">
        <v>3</v>
      </c>
      <c r="C9" s="1">
        <v>17</v>
      </c>
      <c r="D9" s="1">
        <v>22</v>
      </c>
      <c r="E9" s="9">
        <f t="shared" si="0"/>
        <v>39</v>
      </c>
      <c r="F9" s="113"/>
      <c r="G9" s="20" t="s">
        <v>11</v>
      </c>
      <c r="H9" s="1">
        <v>20</v>
      </c>
      <c r="I9" s="1">
        <v>19</v>
      </c>
      <c r="J9" s="9">
        <f t="shared" si="1"/>
        <v>39</v>
      </c>
      <c r="K9" s="29" t="s">
        <v>34</v>
      </c>
      <c r="M9" s="19" t="s">
        <v>40</v>
      </c>
      <c r="N9" s="17">
        <f>+E19</f>
        <v>29</v>
      </c>
      <c r="O9" s="17">
        <f>+E20+E21</f>
        <v>75</v>
      </c>
      <c r="P9" s="17">
        <f>+E22</f>
        <v>31</v>
      </c>
      <c r="Q9" s="27"/>
    </row>
    <row r="10" spans="1:17" ht="20.100000000000001" customHeight="1">
      <c r="A10" s="29"/>
      <c r="B10" s="20"/>
      <c r="C10" s="1"/>
      <c r="D10" s="1"/>
      <c r="E10" s="9"/>
      <c r="F10" s="113"/>
      <c r="G10" s="20" t="s">
        <v>30</v>
      </c>
      <c r="H10" s="1">
        <v>14</v>
      </c>
      <c r="I10" s="1">
        <v>12</v>
      </c>
      <c r="J10" s="9">
        <f t="shared" si="1"/>
        <v>26</v>
      </c>
      <c r="K10" s="29" t="s">
        <v>37</v>
      </c>
      <c r="M10" s="18" t="s">
        <v>7</v>
      </c>
      <c r="N10" s="18">
        <f>SUM(N7:N9)</f>
        <v>94</v>
      </c>
      <c r="O10" s="18">
        <f t="shared" ref="O10:P10" si="2">SUM(O7:O9)</f>
        <v>237</v>
      </c>
      <c r="P10" s="18">
        <f t="shared" si="2"/>
        <v>105</v>
      </c>
      <c r="Q10" s="18"/>
    </row>
    <row r="11" spans="1:17" ht="20.100000000000001" customHeight="1">
      <c r="A11" s="9"/>
      <c r="B11" s="20"/>
      <c r="C11" s="2"/>
      <c r="D11" s="2"/>
      <c r="E11" s="9"/>
      <c r="F11" s="113"/>
      <c r="G11" s="20"/>
      <c r="H11" s="15"/>
      <c r="I11" s="15"/>
      <c r="J11" s="9"/>
      <c r="K11" s="9"/>
      <c r="M11" s="106" t="s">
        <v>173</v>
      </c>
      <c r="N11" s="107"/>
      <c r="O11" s="107"/>
      <c r="P11" s="108"/>
      <c r="Q11" s="18">
        <f>+N10+O10+P10</f>
        <v>436</v>
      </c>
    </row>
    <row r="12" spans="1:17" s="101" customFormat="1" ht="20.100000000000001" customHeight="1">
      <c r="A12" s="9" t="s">
        <v>33</v>
      </c>
      <c r="B12" s="9" t="s">
        <v>7</v>
      </c>
      <c r="C12" s="9">
        <f>SUM(C6:C9)</f>
        <v>65</v>
      </c>
      <c r="D12" s="9">
        <f t="shared" ref="D12:E12" si="3">SUM(D6:D9)</f>
        <v>86</v>
      </c>
      <c r="E12" s="9">
        <f t="shared" si="3"/>
        <v>151</v>
      </c>
      <c r="F12" s="113"/>
      <c r="G12" s="9" t="s">
        <v>7</v>
      </c>
      <c r="H12" s="9">
        <f>SUM(H6:H11)</f>
        <v>76</v>
      </c>
      <c r="I12" s="9">
        <f>SUM(I6:I11)</f>
        <v>89</v>
      </c>
      <c r="J12" s="9">
        <f>SUM(J6:J11)</f>
        <v>165</v>
      </c>
      <c r="K12" s="9" t="s">
        <v>33</v>
      </c>
      <c r="P12" s="101" t="s">
        <v>137</v>
      </c>
    </row>
    <row r="13" spans="1:17">
      <c r="A13" s="9" t="s">
        <v>37</v>
      </c>
      <c r="B13" s="20" t="s">
        <v>12</v>
      </c>
      <c r="C13" s="1">
        <v>14</v>
      </c>
      <c r="D13" s="1">
        <v>19</v>
      </c>
      <c r="E13" s="9">
        <f>+C13+D13</f>
        <v>33</v>
      </c>
      <c r="F13" s="113"/>
      <c r="G13" s="20" t="s">
        <v>13</v>
      </c>
      <c r="H13" s="1">
        <v>11</v>
      </c>
      <c r="I13" s="1">
        <v>18</v>
      </c>
      <c r="J13" s="9">
        <f>+H13+I13</f>
        <v>29</v>
      </c>
      <c r="K13" s="9" t="s">
        <v>35</v>
      </c>
      <c r="M13" s="110" t="s">
        <v>172</v>
      </c>
      <c r="N13" s="110"/>
      <c r="O13" s="110"/>
      <c r="P13" s="110"/>
    </row>
    <row r="14" spans="1:17">
      <c r="A14" s="9" t="s">
        <v>34</v>
      </c>
      <c r="B14" s="20" t="s">
        <v>14</v>
      </c>
      <c r="C14" s="1">
        <v>17</v>
      </c>
      <c r="D14" s="1">
        <v>24</v>
      </c>
      <c r="E14" s="9">
        <f t="shared" ref="E14:E16" si="4">+C14+D14</f>
        <v>41</v>
      </c>
      <c r="F14" s="113"/>
      <c r="G14" s="20" t="s">
        <v>15</v>
      </c>
      <c r="H14" s="1">
        <v>10</v>
      </c>
      <c r="I14" s="1">
        <v>32</v>
      </c>
      <c r="J14" s="9">
        <f>+H14+I14</f>
        <v>42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20" t="s">
        <v>16</v>
      </c>
      <c r="C15" s="1">
        <v>21</v>
      </c>
      <c r="D15" s="1">
        <v>20</v>
      </c>
      <c r="E15" s="9">
        <f t="shared" si="4"/>
        <v>41</v>
      </c>
      <c r="F15" s="113"/>
      <c r="G15" s="20" t="s">
        <v>17</v>
      </c>
      <c r="H15" s="1">
        <v>12</v>
      </c>
      <c r="I15" s="1">
        <v>31</v>
      </c>
      <c r="J15" s="9">
        <f>+H15+I15</f>
        <v>43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20" t="s">
        <v>18</v>
      </c>
      <c r="C16" s="1">
        <v>15</v>
      </c>
      <c r="D16" s="1">
        <v>20</v>
      </c>
      <c r="E16" s="9">
        <f t="shared" si="4"/>
        <v>35</v>
      </c>
      <c r="F16" s="113"/>
      <c r="G16" s="20" t="s">
        <v>19</v>
      </c>
      <c r="H16" s="1">
        <v>8</v>
      </c>
      <c r="I16" s="1">
        <v>18</v>
      </c>
      <c r="J16" s="9">
        <f>+H16+I16</f>
        <v>26</v>
      </c>
      <c r="K16" s="9" t="s">
        <v>35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19">
      <c r="A17" s="20"/>
      <c r="B17" s="20"/>
      <c r="C17" s="1"/>
      <c r="D17" s="1"/>
      <c r="E17" s="9"/>
      <c r="F17" s="113"/>
      <c r="G17" s="20" t="s">
        <v>31</v>
      </c>
      <c r="H17" s="1">
        <v>29</v>
      </c>
      <c r="I17" s="1">
        <v>1</v>
      </c>
      <c r="J17" s="9">
        <f>+H17+I17</f>
        <v>30</v>
      </c>
      <c r="K17" s="9" t="s">
        <v>37</v>
      </c>
      <c r="M17" s="19" t="s">
        <v>46</v>
      </c>
      <c r="N17" s="17">
        <f>+J6</f>
        <v>21</v>
      </c>
      <c r="O17" s="17">
        <f>+J7+J8</f>
        <v>79</v>
      </c>
      <c r="P17" s="17">
        <f>+J9</f>
        <v>39</v>
      </c>
      <c r="Q17" s="17">
        <f>+J10</f>
        <v>26</v>
      </c>
    </row>
    <row r="18" spans="1:19">
      <c r="A18" s="9" t="s">
        <v>33</v>
      </c>
      <c r="B18" s="9" t="s">
        <v>7</v>
      </c>
      <c r="C18" s="9">
        <f>SUM(C13:C16)</f>
        <v>67</v>
      </c>
      <c r="D18" s="9">
        <f>SUM(D13:D17)</f>
        <v>83</v>
      </c>
      <c r="E18" s="9">
        <f>SUM(E13:E17)</f>
        <v>150</v>
      </c>
      <c r="F18" s="113"/>
      <c r="G18" s="9" t="s">
        <v>7</v>
      </c>
      <c r="H18" s="9">
        <f>SUM(H13:H17)</f>
        <v>70</v>
      </c>
      <c r="I18" s="9">
        <f>SUM(I13:I17)</f>
        <v>100</v>
      </c>
      <c r="J18" s="9">
        <f>SUM(H18:I18)</f>
        <v>170</v>
      </c>
      <c r="K18" s="9" t="s">
        <v>33</v>
      </c>
      <c r="M18" s="19" t="s">
        <v>47</v>
      </c>
      <c r="N18" s="17">
        <f>+J13</f>
        <v>29</v>
      </c>
      <c r="O18" s="17">
        <f>+J14+J15</f>
        <v>85</v>
      </c>
      <c r="P18" s="17">
        <f>+J16</f>
        <v>26</v>
      </c>
      <c r="Q18" s="17">
        <f>+J17</f>
        <v>30</v>
      </c>
      <c r="S18" s="13" t="s">
        <v>137</v>
      </c>
    </row>
    <row r="19" spans="1:19">
      <c r="A19" s="9" t="s">
        <v>35</v>
      </c>
      <c r="B19" s="20" t="s">
        <v>20</v>
      </c>
      <c r="C19" s="1">
        <v>10</v>
      </c>
      <c r="D19" s="1">
        <v>19</v>
      </c>
      <c r="E19" s="9">
        <f>+C19+D19</f>
        <v>29</v>
      </c>
      <c r="F19" s="113"/>
      <c r="G19" s="20" t="s">
        <v>21</v>
      </c>
      <c r="H19" s="1">
        <v>8</v>
      </c>
      <c r="I19" s="1">
        <v>14</v>
      </c>
      <c r="J19" s="9">
        <f>+H19+I19</f>
        <v>22</v>
      </c>
      <c r="K19" s="9" t="s">
        <v>36</v>
      </c>
      <c r="M19" s="19" t="s">
        <v>48</v>
      </c>
      <c r="N19" s="17">
        <f>+J19</f>
        <v>22</v>
      </c>
      <c r="O19" s="17">
        <f>+J20+J21</f>
        <v>82</v>
      </c>
      <c r="P19" s="17">
        <f>+J22</f>
        <v>23</v>
      </c>
      <c r="Q19" s="17">
        <f>+J23</f>
        <v>20</v>
      </c>
    </row>
    <row r="20" spans="1:19">
      <c r="A20" s="9" t="s">
        <v>36</v>
      </c>
      <c r="B20" s="20" t="s">
        <v>22</v>
      </c>
      <c r="C20" s="1">
        <v>13</v>
      </c>
      <c r="D20" s="1">
        <v>25</v>
      </c>
      <c r="E20" s="9">
        <f t="shared" ref="E20:E22" si="5">+C20+D20</f>
        <v>38</v>
      </c>
      <c r="F20" s="113"/>
      <c r="G20" s="20" t="s">
        <v>23</v>
      </c>
      <c r="H20" s="1">
        <v>12</v>
      </c>
      <c r="I20" s="1">
        <v>31</v>
      </c>
      <c r="J20" s="9">
        <f>+H20+I20</f>
        <v>43</v>
      </c>
      <c r="K20" s="9" t="s">
        <v>37</v>
      </c>
      <c r="M20" s="18" t="s">
        <v>7</v>
      </c>
      <c r="N20" s="18">
        <f>SUM(N17:N19)</f>
        <v>72</v>
      </c>
      <c r="O20" s="18">
        <f t="shared" ref="O20:Q20" si="6">SUM(O17:O19)</f>
        <v>246</v>
      </c>
      <c r="P20" s="18">
        <f t="shared" si="6"/>
        <v>88</v>
      </c>
      <c r="Q20" s="18">
        <f t="shared" si="6"/>
        <v>76</v>
      </c>
    </row>
    <row r="21" spans="1:19">
      <c r="A21" s="9" t="s">
        <v>37</v>
      </c>
      <c r="B21" s="20" t="s">
        <v>24</v>
      </c>
      <c r="C21" s="1">
        <v>16</v>
      </c>
      <c r="D21" s="1">
        <v>21</v>
      </c>
      <c r="E21" s="9">
        <f t="shared" si="5"/>
        <v>37</v>
      </c>
      <c r="F21" s="113"/>
      <c r="G21" s="20" t="s">
        <v>25</v>
      </c>
      <c r="H21" s="1">
        <v>13</v>
      </c>
      <c r="I21" s="1">
        <v>26</v>
      </c>
      <c r="J21" s="9">
        <f>+H21+I21</f>
        <v>39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482</v>
      </c>
    </row>
    <row r="22" spans="1:19">
      <c r="A22" s="9" t="s">
        <v>34</v>
      </c>
      <c r="B22" s="20" t="s">
        <v>26</v>
      </c>
      <c r="C22" s="1">
        <v>15</v>
      </c>
      <c r="D22" s="1">
        <v>16</v>
      </c>
      <c r="E22" s="9">
        <f t="shared" si="5"/>
        <v>31</v>
      </c>
      <c r="F22" s="113"/>
      <c r="G22" s="20" t="s">
        <v>27</v>
      </c>
      <c r="H22" s="1">
        <v>11</v>
      </c>
      <c r="I22" s="1">
        <v>12</v>
      </c>
      <c r="J22" s="9">
        <f>+H22+I22</f>
        <v>23</v>
      </c>
      <c r="K22" s="9" t="s">
        <v>37</v>
      </c>
      <c r="M22" s="18" t="s">
        <v>7</v>
      </c>
      <c r="N22" s="19">
        <f>+N10+N20</f>
        <v>166</v>
      </c>
      <c r="O22" s="19">
        <f>+O10+O20</f>
        <v>483</v>
      </c>
      <c r="P22" s="19">
        <f t="shared" ref="P22" si="7">+P10+P20</f>
        <v>193</v>
      </c>
      <c r="Q22" s="19"/>
    </row>
    <row r="23" spans="1:19">
      <c r="A23" s="20"/>
      <c r="B23" s="20"/>
      <c r="C23" s="15"/>
      <c r="D23" s="15"/>
      <c r="E23" s="9"/>
      <c r="F23" s="113"/>
      <c r="G23" s="20" t="s">
        <v>32</v>
      </c>
      <c r="H23" s="1">
        <v>11</v>
      </c>
      <c r="I23" s="1">
        <v>9</v>
      </c>
      <c r="J23" s="9">
        <f>+H23+I23</f>
        <v>20</v>
      </c>
      <c r="K23" s="9" t="s">
        <v>34</v>
      </c>
      <c r="P23" s="18" t="s">
        <v>60</v>
      </c>
      <c r="Q23" s="19">
        <f>+Q11+Q21</f>
        <v>918</v>
      </c>
    </row>
    <row r="24" spans="1:19">
      <c r="A24" s="20"/>
      <c r="B24" s="20"/>
      <c r="C24" s="20"/>
      <c r="D24" s="20"/>
      <c r="E24" s="9"/>
      <c r="F24" s="113"/>
      <c r="G24" s="9" t="s">
        <v>7</v>
      </c>
      <c r="H24" s="9">
        <f>SUM(H19:H23)</f>
        <v>55</v>
      </c>
      <c r="I24" s="9">
        <f>SUM(I19:I23)</f>
        <v>92</v>
      </c>
      <c r="J24" s="9">
        <f>SUM(H24:I24)</f>
        <v>147</v>
      </c>
      <c r="K24" s="16"/>
    </row>
    <row r="25" spans="1:19">
      <c r="A25" s="20"/>
      <c r="B25" s="9" t="s">
        <v>7</v>
      </c>
      <c r="C25" s="9">
        <f>SUM(C19:C22)</f>
        <v>54</v>
      </c>
      <c r="D25" s="9">
        <f t="shared" ref="D25:E25" si="8">SUM(D19:D22)</f>
        <v>81</v>
      </c>
      <c r="E25" s="9">
        <f t="shared" si="8"/>
        <v>135</v>
      </c>
      <c r="F25" s="113"/>
      <c r="G25" s="9" t="s">
        <v>28</v>
      </c>
      <c r="H25" s="9">
        <f>+H12+H18+H24</f>
        <v>201</v>
      </c>
      <c r="I25" s="9">
        <f>+I12+I18+I24</f>
        <v>281</v>
      </c>
      <c r="J25" s="9">
        <f>+J12+J18+J24</f>
        <v>482</v>
      </c>
      <c r="K25" s="16"/>
    </row>
    <row r="26" spans="1:19">
      <c r="A26" s="20"/>
      <c r="B26" s="9" t="s">
        <v>29</v>
      </c>
      <c r="C26" s="9">
        <f>+C12+C18+C25</f>
        <v>186</v>
      </c>
      <c r="D26" s="9">
        <f t="shared" ref="D26:E26" si="9">+D12+D18+D25</f>
        <v>250</v>
      </c>
      <c r="E26" s="9">
        <f t="shared" si="9"/>
        <v>436</v>
      </c>
      <c r="F26" s="114"/>
      <c r="G26" s="9" t="s">
        <v>7</v>
      </c>
      <c r="H26" s="9">
        <f>+C26+H25</f>
        <v>387</v>
      </c>
      <c r="I26" s="9">
        <f>+D26+I25</f>
        <v>531</v>
      </c>
      <c r="J26" s="97">
        <f>+E26+J25</f>
        <v>918</v>
      </c>
      <c r="K26" s="16"/>
    </row>
    <row r="27" spans="1:19">
      <c r="G27" s="89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5"/>
  <sheetViews>
    <sheetView topLeftCell="B4" workbookViewId="0">
      <selection activeCell="H6" sqref="H6:I10"/>
    </sheetView>
  </sheetViews>
  <sheetFormatPr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3" max="13" width="7.125" style="4" customWidth="1"/>
    <col min="14" max="14" width="6" style="4" customWidth="1"/>
    <col min="15" max="17" width="8" style="4" customWidth="1"/>
    <col min="18" max="18" width="3" style="4" customWidth="1"/>
    <col min="19" max="19" width="7" style="4" customWidth="1"/>
    <col min="20" max="20" width="7.625" style="4" customWidth="1"/>
    <col min="21" max="21" width="7.375" style="4" customWidth="1"/>
    <col min="22" max="22" width="8.875" style="4" customWidth="1"/>
    <col min="23" max="23" width="7.375" style="13" customWidth="1"/>
    <col min="25" max="25" width="7.125" style="4" customWidth="1"/>
    <col min="26" max="26" width="6" style="4" customWidth="1"/>
    <col min="27" max="29" width="8" style="4" customWidth="1"/>
    <col min="30" max="30" width="3" style="4" customWidth="1"/>
    <col min="31" max="31" width="7" style="4" customWidth="1"/>
    <col min="32" max="32" width="7.625" style="4" customWidth="1"/>
    <col min="33" max="33" width="7.375" style="4" customWidth="1"/>
    <col min="34" max="34" width="8.875" style="4" customWidth="1"/>
    <col min="35" max="35" width="7.375" style="13" customWidth="1"/>
  </cols>
  <sheetData>
    <row r="1" spans="1:35">
      <c r="H1" s="5" t="s">
        <v>142</v>
      </c>
      <c r="J1" s="6"/>
      <c r="T1" s="5" t="s">
        <v>150</v>
      </c>
      <c r="V1" s="6"/>
      <c r="AF1" s="5" t="s">
        <v>150</v>
      </c>
      <c r="AH1" s="6"/>
    </row>
    <row r="2" spans="1:35"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N2" s="109" t="s">
        <v>169</v>
      </c>
      <c r="O2" s="109"/>
      <c r="P2" s="109"/>
      <c r="Q2" s="109"/>
      <c r="R2" s="109"/>
      <c r="S2" s="109"/>
      <c r="T2" s="109"/>
      <c r="U2" s="109"/>
      <c r="V2" s="109"/>
      <c r="Z2" s="109" t="s">
        <v>170</v>
      </c>
      <c r="AA2" s="109"/>
      <c r="AB2" s="109"/>
      <c r="AC2" s="109"/>
      <c r="AD2" s="109"/>
      <c r="AE2" s="109"/>
      <c r="AF2" s="109"/>
      <c r="AG2" s="109"/>
      <c r="AH2" s="109"/>
    </row>
    <row r="3" spans="1:35">
      <c r="B3" s="109" t="s">
        <v>141</v>
      </c>
      <c r="C3" s="109"/>
      <c r="D3" s="109"/>
      <c r="E3" s="109"/>
      <c r="F3" s="109"/>
      <c r="G3" s="109"/>
      <c r="H3" s="109"/>
      <c r="I3" s="109"/>
      <c r="J3" s="109"/>
      <c r="N3" s="109" t="s">
        <v>168</v>
      </c>
      <c r="O3" s="109"/>
      <c r="P3" s="109"/>
      <c r="Q3" s="109"/>
      <c r="R3" s="109"/>
      <c r="S3" s="109"/>
      <c r="T3" s="109"/>
      <c r="U3" s="109"/>
      <c r="V3" s="109"/>
      <c r="Z3" s="109" t="s">
        <v>168</v>
      </c>
      <c r="AA3" s="109"/>
      <c r="AB3" s="109"/>
      <c r="AC3" s="109"/>
      <c r="AD3" s="109"/>
      <c r="AE3" s="109"/>
      <c r="AF3" s="109"/>
      <c r="AG3" s="109"/>
      <c r="AH3" s="109"/>
    </row>
    <row r="4" spans="1:35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N4" s="109" t="s">
        <v>166</v>
      </c>
      <c r="O4" s="109"/>
      <c r="P4" s="109"/>
      <c r="Q4" s="109"/>
      <c r="R4" s="109"/>
      <c r="S4" s="109"/>
      <c r="T4" s="109"/>
      <c r="U4" s="109"/>
      <c r="V4" s="109"/>
      <c r="Z4" s="109" t="s">
        <v>166</v>
      </c>
      <c r="AA4" s="109"/>
      <c r="AB4" s="109"/>
      <c r="AC4" s="109"/>
      <c r="AD4" s="109"/>
      <c r="AE4" s="109"/>
      <c r="AF4" s="109"/>
      <c r="AG4" s="109"/>
      <c r="AH4" s="109"/>
    </row>
    <row r="5" spans="1:35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7" t="s">
        <v>33</v>
      </c>
      <c r="N5" s="8" t="s">
        <v>4</v>
      </c>
      <c r="O5" s="8" t="s">
        <v>5</v>
      </c>
      <c r="P5" s="8" t="s">
        <v>6</v>
      </c>
      <c r="Q5" s="8" t="s">
        <v>7</v>
      </c>
      <c r="R5" s="112"/>
      <c r="S5" s="8" t="s">
        <v>4</v>
      </c>
      <c r="T5" s="8" t="s">
        <v>5</v>
      </c>
      <c r="U5" s="8" t="s">
        <v>6</v>
      </c>
      <c r="V5" s="8" t="s">
        <v>7</v>
      </c>
      <c r="W5" s="14" t="s">
        <v>33</v>
      </c>
      <c r="Y5" s="7" t="s">
        <v>33</v>
      </c>
      <c r="Z5" s="8" t="s">
        <v>4</v>
      </c>
      <c r="AA5" s="8" t="s">
        <v>5</v>
      </c>
      <c r="AB5" s="8" t="s">
        <v>6</v>
      </c>
      <c r="AC5" s="8" t="s">
        <v>7</v>
      </c>
      <c r="AD5" s="112"/>
      <c r="AE5" s="8" t="s">
        <v>4</v>
      </c>
      <c r="AF5" s="8" t="s">
        <v>5</v>
      </c>
      <c r="AG5" s="8" t="s">
        <v>6</v>
      </c>
      <c r="AH5" s="8" t="s">
        <v>7</v>
      </c>
      <c r="AI5" s="14" t="s">
        <v>33</v>
      </c>
    </row>
    <row r="6" spans="1:35">
      <c r="A6" s="29" t="s">
        <v>35</v>
      </c>
      <c r="B6" s="10" t="s">
        <v>0</v>
      </c>
      <c r="C6" s="1">
        <v>14</v>
      </c>
      <c r="D6" s="1">
        <v>19</v>
      </c>
      <c r="E6" s="9">
        <f>+C6+D6</f>
        <v>33</v>
      </c>
      <c r="F6" s="113"/>
      <c r="G6" s="10" t="s">
        <v>8</v>
      </c>
      <c r="H6" s="1">
        <v>11</v>
      </c>
      <c r="I6" s="1">
        <v>19</v>
      </c>
      <c r="J6" s="9">
        <f>+H6+I6</f>
        <v>30</v>
      </c>
      <c r="K6" s="29" t="s">
        <v>35</v>
      </c>
      <c r="M6" s="29" t="s">
        <v>35</v>
      </c>
      <c r="N6" s="10" t="s">
        <v>0</v>
      </c>
      <c r="O6" s="1">
        <v>15</v>
      </c>
      <c r="P6" s="1">
        <v>15</v>
      </c>
      <c r="Q6" s="9">
        <f>+O6+P6</f>
        <v>30</v>
      </c>
      <c r="R6" s="113"/>
      <c r="S6" s="10" t="s">
        <v>8</v>
      </c>
      <c r="T6" s="1">
        <v>15</v>
      </c>
      <c r="U6" s="1">
        <v>15</v>
      </c>
      <c r="V6" s="9">
        <f>+T6+U6</f>
        <v>30</v>
      </c>
      <c r="W6" s="29" t="s">
        <v>35</v>
      </c>
      <c r="Y6" s="29" t="s">
        <v>35</v>
      </c>
      <c r="Z6" s="10" t="s">
        <v>0</v>
      </c>
      <c r="AA6" s="1"/>
      <c r="AB6" s="1"/>
      <c r="AC6" s="9">
        <f>+AA6+AB6</f>
        <v>0</v>
      </c>
      <c r="AD6" s="113"/>
      <c r="AE6" s="10" t="s">
        <v>8</v>
      </c>
      <c r="AF6" s="1"/>
      <c r="AG6" s="1"/>
      <c r="AH6" s="9">
        <f>+AF6+AG6</f>
        <v>0</v>
      </c>
      <c r="AI6" s="29" t="s">
        <v>35</v>
      </c>
    </row>
    <row r="7" spans="1:35">
      <c r="A7" s="29" t="s">
        <v>34</v>
      </c>
      <c r="B7" s="10" t="s">
        <v>1</v>
      </c>
      <c r="C7" s="1">
        <v>18</v>
      </c>
      <c r="D7" s="1">
        <v>22</v>
      </c>
      <c r="E7" s="9">
        <f t="shared" ref="E7:E9" si="0">+C7+D7</f>
        <v>40</v>
      </c>
      <c r="F7" s="113"/>
      <c r="G7" s="10" t="s">
        <v>9</v>
      </c>
      <c r="H7" s="1">
        <v>10</v>
      </c>
      <c r="I7" s="1">
        <v>33</v>
      </c>
      <c r="J7" s="9">
        <f t="shared" ref="J7:J10" si="1">+H7+I7</f>
        <v>43</v>
      </c>
      <c r="K7" s="29" t="s">
        <v>36</v>
      </c>
      <c r="M7" s="29"/>
      <c r="N7" s="10"/>
      <c r="O7" s="1"/>
      <c r="P7" s="1"/>
      <c r="Q7" s="9">
        <f t="shared" ref="Q7:Q9" si="2">+O7+P7</f>
        <v>0</v>
      </c>
      <c r="R7" s="113"/>
      <c r="S7" s="10" t="s">
        <v>9</v>
      </c>
      <c r="T7" s="1"/>
      <c r="U7" s="1"/>
      <c r="V7" s="9"/>
      <c r="W7" s="29"/>
      <c r="Y7" s="29"/>
      <c r="Z7" s="10" t="s">
        <v>1</v>
      </c>
      <c r="AA7" s="1">
        <v>18</v>
      </c>
      <c r="AB7" s="1">
        <v>23</v>
      </c>
      <c r="AC7" s="9">
        <f t="shared" ref="AC7:AC10" si="3">+AA7+AB7</f>
        <v>41</v>
      </c>
      <c r="AD7" s="113"/>
      <c r="AE7" s="10" t="s">
        <v>9</v>
      </c>
      <c r="AF7" s="1">
        <v>10</v>
      </c>
      <c r="AG7" s="1">
        <v>33</v>
      </c>
      <c r="AH7" s="9">
        <f t="shared" ref="AH7:AH9" si="4">+AF7+AG7</f>
        <v>43</v>
      </c>
      <c r="AI7" s="29"/>
    </row>
    <row r="8" spans="1:35">
      <c r="A8" s="29" t="s">
        <v>35</v>
      </c>
      <c r="B8" s="10" t="s">
        <v>2</v>
      </c>
      <c r="C8" s="1">
        <v>24</v>
      </c>
      <c r="D8" s="1">
        <v>17</v>
      </c>
      <c r="E8" s="9">
        <f t="shared" si="0"/>
        <v>41</v>
      </c>
      <c r="F8" s="113"/>
      <c r="G8" s="10" t="s">
        <v>10</v>
      </c>
      <c r="H8" s="1">
        <v>13</v>
      </c>
      <c r="I8" s="1">
        <v>27</v>
      </c>
      <c r="J8" s="9">
        <f t="shared" si="1"/>
        <v>40</v>
      </c>
      <c r="K8" s="29" t="s">
        <v>34</v>
      </c>
      <c r="M8" s="29"/>
      <c r="N8" s="10"/>
      <c r="O8" s="1"/>
      <c r="P8" s="1"/>
      <c r="Q8" s="9">
        <f t="shared" si="2"/>
        <v>0</v>
      </c>
      <c r="R8" s="113"/>
      <c r="S8" s="10" t="s">
        <v>10</v>
      </c>
      <c r="T8" s="1"/>
      <c r="U8" s="1"/>
      <c r="V8" s="9"/>
      <c r="W8" s="29"/>
      <c r="Y8" s="29"/>
      <c r="Z8" s="10" t="s">
        <v>2</v>
      </c>
      <c r="AA8" s="1">
        <v>24</v>
      </c>
      <c r="AB8" s="1">
        <v>17</v>
      </c>
      <c r="AC8" s="9">
        <f t="shared" si="3"/>
        <v>41</v>
      </c>
      <c r="AD8" s="113"/>
      <c r="AE8" s="10" t="s">
        <v>10</v>
      </c>
      <c r="AF8" s="1">
        <v>12</v>
      </c>
      <c r="AG8" s="1">
        <v>28</v>
      </c>
      <c r="AH8" s="9">
        <f t="shared" si="4"/>
        <v>40</v>
      </c>
      <c r="AI8" s="29"/>
    </row>
    <row r="9" spans="1:35">
      <c r="A9" s="29" t="s">
        <v>36</v>
      </c>
      <c r="B9" s="10" t="s">
        <v>3</v>
      </c>
      <c r="C9" s="1">
        <v>20</v>
      </c>
      <c r="D9" s="1">
        <v>21</v>
      </c>
      <c r="E9" s="9">
        <f t="shared" si="0"/>
        <v>41</v>
      </c>
      <c r="F9" s="113"/>
      <c r="G9" s="10" t="s">
        <v>11</v>
      </c>
      <c r="H9" s="1">
        <v>8</v>
      </c>
      <c r="I9" s="1">
        <v>19</v>
      </c>
      <c r="J9" s="9">
        <v>27</v>
      </c>
      <c r="K9" s="29" t="s">
        <v>35</v>
      </c>
      <c r="M9" s="29"/>
      <c r="N9" s="10"/>
      <c r="O9" s="1"/>
      <c r="P9" s="1"/>
      <c r="Q9" s="9">
        <f t="shared" si="2"/>
        <v>0</v>
      </c>
      <c r="R9" s="113"/>
      <c r="S9" s="10" t="s">
        <v>11</v>
      </c>
      <c r="T9" s="1"/>
      <c r="U9" s="1"/>
      <c r="V9" s="9"/>
      <c r="W9" s="29"/>
      <c r="Y9" s="29"/>
      <c r="Z9" s="10" t="s">
        <v>3</v>
      </c>
      <c r="AA9" s="1">
        <v>20</v>
      </c>
      <c r="AB9" s="1">
        <v>21</v>
      </c>
      <c r="AC9" s="9">
        <f t="shared" si="3"/>
        <v>41</v>
      </c>
      <c r="AD9" s="113"/>
      <c r="AE9" s="10" t="s">
        <v>11</v>
      </c>
      <c r="AF9" s="1">
        <v>8</v>
      </c>
      <c r="AG9" s="1">
        <v>20</v>
      </c>
      <c r="AH9" s="9">
        <f t="shared" si="4"/>
        <v>28</v>
      </c>
      <c r="AI9" s="29"/>
    </row>
    <row r="10" spans="1:35">
      <c r="A10" s="29"/>
      <c r="B10" s="10"/>
      <c r="C10" s="1"/>
      <c r="D10" s="1"/>
      <c r="E10" s="9"/>
      <c r="F10" s="113"/>
      <c r="G10" s="10" t="s">
        <v>30</v>
      </c>
      <c r="H10" s="1">
        <v>36</v>
      </c>
      <c r="I10" s="1">
        <v>1</v>
      </c>
      <c r="J10" s="9">
        <f t="shared" si="1"/>
        <v>37</v>
      </c>
      <c r="K10" s="29" t="s">
        <v>37</v>
      </c>
      <c r="M10" s="29"/>
      <c r="N10" s="10"/>
      <c r="O10" s="1"/>
      <c r="P10" s="1"/>
      <c r="Q10" s="9"/>
      <c r="R10" s="113"/>
      <c r="S10" s="10" t="s">
        <v>30</v>
      </c>
      <c r="T10" s="1"/>
      <c r="U10" s="1"/>
      <c r="V10" s="9"/>
      <c r="W10" s="29"/>
      <c r="Y10" s="29"/>
      <c r="Z10" s="10"/>
      <c r="AA10" s="1"/>
      <c r="AB10" s="1"/>
      <c r="AC10" s="9">
        <f t="shared" si="3"/>
        <v>0</v>
      </c>
      <c r="AD10" s="113"/>
      <c r="AE10" s="10" t="s">
        <v>30</v>
      </c>
      <c r="AF10" s="1">
        <v>36</v>
      </c>
      <c r="AG10" s="1">
        <v>1</v>
      </c>
      <c r="AH10" s="9">
        <f t="shared" ref="AH10" si="5">+AF10+AG10</f>
        <v>37</v>
      </c>
      <c r="AI10" s="29"/>
    </row>
    <row r="11" spans="1:35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9"/>
      <c r="N11" s="10"/>
      <c r="O11" s="2"/>
      <c r="P11" s="2"/>
      <c r="Q11" s="9"/>
      <c r="R11" s="113"/>
      <c r="S11" s="10"/>
      <c r="T11" s="15"/>
      <c r="U11" s="15"/>
      <c r="V11" s="9"/>
      <c r="W11" s="9"/>
      <c r="Y11" s="9"/>
      <c r="Z11" s="10"/>
      <c r="AA11" s="2"/>
      <c r="AB11" s="2"/>
      <c r="AC11" s="9"/>
      <c r="AD11" s="113"/>
      <c r="AE11" s="10"/>
      <c r="AF11" s="15"/>
      <c r="AG11" s="15"/>
      <c r="AH11" s="9"/>
      <c r="AI11" s="29"/>
    </row>
    <row r="12" spans="1:35">
      <c r="A12" s="7" t="s">
        <v>33</v>
      </c>
      <c r="B12" s="8" t="s">
        <v>7</v>
      </c>
      <c r="C12" s="8">
        <f>SUM(C6:C9)</f>
        <v>76</v>
      </c>
      <c r="D12" s="8">
        <f t="shared" ref="D12:E12" si="6">SUM(D6:D9)</f>
        <v>79</v>
      </c>
      <c r="E12" s="8">
        <f t="shared" si="6"/>
        <v>155</v>
      </c>
      <c r="F12" s="113"/>
      <c r="G12" s="8" t="s">
        <v>7</v>
      </c>
      <c r="H12" s="8">
        <f>SUM(H6:H11)</f>
        <v>78</v>
      </c>
      <c r="I12" s="8">
        <f>SUM(I6:I11)</f>
        <v>99</v>
      </c>
      <c r="J12" s="8">
        <f>SUM(J6:J11)</f>
        <v>177</v>
      </c>
      <c r="K12" s="7" t="s">
        <v>33</v>
      </c>
      <c r="M12" s="7" t="s">
        <v>33</v>
      </c>
      <c r="N12" s="8" t="s">
        <v>7</v>
      </c>
      <c r="O12" s="8">
        <f>SUM(O6:O9)</f>
        <v>15</v>
      </c>
      <c r="P12" s="8">
        <f t="shared" ref="P12:Q12" si="7">SUM(P6:P9)</f>
        <v>15</v>
      </c>
      <c r="Q12" s="8">
        <f t="shared" si="7"/>
        <v>30</v>
      </c>
      <c r="R12" s="113"/>
      <c r="S12" s="8" t="s">
        <v>7</v>
      </c>
      <c r="T12" s="8">
        <f>SUM(T6:T11)</f>
        <v>15</v>
      </c>
      <c r="U12" s="8">
        <f>SUM(U6:U11)</f>
        <v>15</v>
      </c>
      <c r="V12" s="8">
        <f>SUM(V6:V11)</f>
        <v>30</v>
      </c>
      <c r="W12" s="7" t="s">
        <v>33</v>
      </c>
      <c r="Y12" s="7" t="s">
        <v>33</v>
      </c>
      <c r="Z12" s="8" t="s">
        <v>7</v>
      </c>
      <c r="AA12" s="8">
        <f>SUM(AA6:AA10)</f>
        <v>62</v>
      </c>
      <c r="AB12" s="8">
        <f>SUM(AB6:AB10)</f>
        <v>61</v>
      </c>
      <c r="AC12" s="8">
        <f t="shared" ref="AC12" si="8">SUM(AC6:AC9)</f>
        <v>123</v>
      </c>
      <c r="AD12" s="113"/>
      <c r="AE12" s="8" t="s">
        <v>7</v>
      </c>
      <c r="AF12" s="8">
        <f>SUM(AF6:AF11)</f>
        <v>66</v>
      </c>
      <c r="AG12" s="8">
        <f>SUM(AG6:AG11)</f>
        <v>82</v>
      </c>
      <c r="AH12" s="8">
        <f>SUM(AH6:AH11)</f>
        <v>148</v>
      </c>
      <c r="AI12" s="7" t="s">
        <v>33</v>
      </c>
    </row>
    <row r="13" spans="1:35">
      <c r="A13" s="9" t="s">
        <v>37</v>
      </c>
      <c r="B13" s="10" t="s">
        <v>12</v>
      </c>
      <c r="C13" s="1">
        <v>9</v>
      </c>
      <c r="D13" s="1">
        <v>20</v>
      </c>
      <c r="E13" s="9">
        <f>+C13+D13</f>
        <v>29</v>
      </c>
      <c r="F13" s="113"/>
      <c r="G13" s="10" t="s">
        <v>13</v>
      </c>
      <c r="H13" s="1">
        <v>8</v>
      </c>
      <c r="I13" s="1">
        <v>14</v>
      </c>
      <c r="J13" s="9">
        <f>+H13+I13</f>
        <v>22</v>
      </c>
      <c r="K13" s="9" t="s">
        <v>35</v>
      </c>
      <c r="M13" s="9" t="s">
        <v>37</v>
      </c>
      <c r="N13" s="10" t="s">
        <v>12</v>
      </c>
      <c r="O13" s="1">
        <v>14</v>
      </c>
      <c r="P13" s="1">
        <v>19</v>
      </c>
      <c r="Q13" s="9">
        <f>+O13+P13</f>
        <v>33</v>
      </c>
      <c r="R13" s="113"/>
      <c r="S13" s="10" t="s">
        <v>13</v>
      </c>
      <c r="T13" s="1">
        <v>11</v>
      </c>
      <c r="U13" s="1">
        <v>19</v>
      </c>
      <c r="V13" s="9">
        <f>+T13+U13</f>
        <v>30</v>
      </c>
      <c r="W13" s="9" t="s">
        <v>35</v>
      </c>
      <c r="Y13" s="9" t="s">
        <v>37</v>
      </c>
      <c r="Z13" s="10" t="s">
        <v>12</v>
      </c>
      <c r="AA13" s="1"/>
      <c r="AB13" s="1"/>
      <c r="AC13" s="9">
        <f>+AA13+AB13</f>
        <v>0</v>
      </c>
      <c r="AD13" s="113"/>
      <c r="AE13" s="10" t="s">
        <v>13</v>
      </c>
      <c r="AF13" s="1"/>
      <c r="AG13" s="1"/>
      <c r="AH13" s="9">
        <f>+AF13+AG13</f>
        <v>0</v>
      </c>
      <c r="AI13" s="9" t="s">
        <v>35</v>
      </c>
    </row>
    <row r="14" spans="1:35">
      <c r="A14" s="9" t="s">
        <v>34</v>
      </c>
      <c r="B14" s="10" t="s">
        <v>14</v>
      </c>
      <c r="C14" s="1">
        <v>12</v>
      </c>
      <c r="D14" s="1">
        <v>23</v>
      </c>
      <c r="E14" s="9">
        <f t="shared" ref="E14:E16" si="9">+C14+D14</f>
        <v>35</v>
      </c>
      <c r="F14" s="113"/>
      <c r="G14" s="10" t="s">
        <v>15</v>
      </c>
      <c r="H14" s="1">
        <v>13</v>
      </c>
      <c r="I14" s="1">
        <v>31</v>
      </c>
      <c r="J14" s="9">
        <f>+H14+I14</f>
        <v>44</v>
      </c>
      <c r="K14" s="9" t="s">
        <v>34</v>
      </c>
      <c r="M14" s="9" t="s">
        <v>34</v>
      </c>
      <c r="N14" s="10"/>
      <c r="O14" s="1"/>
      <c r="P14" s="1"/>
      <c r="Q14" s="9">
        <f t="shared" ref="Q14:Q16" si="10">+O14+P14</f>
        <v>0</v>
      </c>
      <c r="R14" s="113"/>
      <c r="S14" s="10" t="s">
        <v>15</v>
      </c>
      <c r="T14" s="1"/>
      <c r="U14" s="1"/>
      <c r="V14" s="9"/>
      <c r="W14" s="9" t="s">
        <v>34</v>
      </c>
      <c r="Y14" s="9" t="s">
        <v>34</v>
      </c>
      <c r="Z14" s="10" t="s">
        <v>14</v>
      </c>
      <c r="AA14" s="1">
        <v>18</v>
      </c>
      <c r="AB14" s="1">
        <v>22</v>
      </c>
      <c r="AC14" s="9">
        <f t="shared" ref="AC14:AC16" si="11">+AA14+AB14</f>
        <v>40</v>
      </c>
      <c r="AD14" s="113"/>
      <c r="AE14" s="10" t="s">
        <v>15</v>
      </c>
      <c r="AF14" s="1">
        <v>10</v>
      </c>
      <c r="AG14" s="1">
        <v>33</v>
      </c>
      <c r="AH14" s="9">
        <f>+AF14+AG14</f>
        <v>43</v>
      </c>
      <c r="AI14" s="9" t="s">
        <v>34</v>
      </c>
    </row>
    <row r="15" spans="1:35">
      <c r="A15" s="9" t="s">
        <v>36</v>
      </c>
      <c r="B15" s="10" t="s">
        <v>16</v>
      </c>
      <c r="C15" s="1">
        <v>17</v>
      </c>
      <c r="D15" s="1">
        <v>20</v>
      </c>
      <c r="E15" s="9">
        <f t="shared" si="9"/>
        <v>37</v>
      </c>
      <c r="F15" s="113"/>
      <c r="G15" s="10" t="s">
        <v>17</v>
      </c>
      <c r="H15" s="1">
        <v>13</v>
      </c>
      <c r="I15" s="1">
        <v>29</v>
      </c>
      <c r="J15" s="9">
        <f>+H15+I15</f>
        <v>42</v>
      </c>
      <c r="K15" s="9" t="s">
        <v>36</v>
      </c>
      <c r="M15" s="9" t="s">
        <v>36</v>
      </c>
      <c r="N15" s="10"/>
      <c r="O15" s="1"/>
      <c r="P15" s="1"/>
      <c r="Q15" s="9">
        <f t="shared" si="10"/>
        <v>0</v>
      </c>
      <c r="R15" s="113"/>
      <c r="S15" s="10" t="s">
        <v>17</v>
      </c>
      <c r="T15" s="1"/>
      <c r="U15" s="1"/>
      <c r="V15" s="9"/>
      <c r="W15" s="9" t="s">
        <v>36</v>
      </c>
      <c r="Y15" s="9" t="s">
        <v>36</v>
      </c>
      <c r="Z15" s="10" t="s">
        <v>16</v>
      </c>
      <c r="AA15" s="1">
        <v>24</v>
      </c>
      <c r="AB15" s="1">
        <v>17</v>
      </c>
      <c r="AC15" s="9">
        <f t="shared" si="11"/>
        <v>41</v>
      </c>
      <c r="AD15" s="113"/>
      <c r="AE15" s="10" t="s">
        <v>17</v>
      </c>
      <c r="AF15" s="1">
        <v>13</v>
      </c>
      <c r="AG15" s="1">
        <v>27</v>
      </c>
      <c r="AH15" s="9">
        <f>+AF15+AG15</f>
        <v>40</v>
      </c>
      <c r="AI15" s="9" t="s">
        <v>36</v>
      </c>
    </row>
    <row r="16" spans="1:35">
      <c r="A16" s="9" t="s">
        <v>35</v>
      </c>
      <c r="B16" s="10" t="s">
        <v>18</v>
      </c>
      <c r="C16" s="1">
        <v>16</v>
      </c>
      <c r="D16" s="1">
        <v>19</v>
      </c>
      <c r="E16" s="9">
        <f t="shared" si="9"/>
        <v>35</v>
      </c>
      <c r="F16" s="113"/>
      <c r="G16" s="10" t="s">
        <v>19</v>
      </c>
      <c r="H16" s="1">
        <v>10</v>
      </c>
      <c r="I16" s="1">
        <v>13</v>
      </c>
      <c r="J16" s="9">
        <f>+H16+I16</f>
        <v>23</v>
      </c>
      <c r="K16" s="9" t="s">
        <v>36</v>
      </c>
      <c r="M16" s="9" t="s">
        <v>35</v>
      </c>
      <c r="N16" s="10"/>
      <c r="O16" s="1"/>
      <c r="P16" s="1"/>
      <c r="Q16" s="9">
        <f t="shared" si="10"/>
        <v>0</v>
      </c>
      <c r="R16" s="113"/>
      <c r="S16" s="10" t="s">
        <v>19</v>
      </c>
      <c r="T16" s="1"/>
      <c r="U16" s="1"/>
      <c r="V16" s="9"/>
      <c r="W16" s="9" t="s">
        <v>36</v>
      </c>
      <c r="Y16" s="9" t="s">
        <v>35</v>
      </c>
      <c r="Z16" s="10" t="s">
        <v>18</v>
      </c>
      <c r="AA16" s="1">
        <v>20</v>
      </c>
      <c r="AB16" s="1">
        <v>21</v>
      </c>
      <c r="AC16" s="9">
        <f t="shared" si="11"/>
        <v>41</v>
      </c>
      <c r="AD16" s="113"/>
      <c r="AE16" s="10" t="s">
        <v>19</v>
      </c>
      <c r="AF16" s="1">
        <v>8</v>
      </c>
      <c r="AG16" s="1">
        <v>19</v>
      </c>
      <c r="AH16" s="9">
        <f>+AF16+AG16</f>
        <v>27</v>
      </c>
      <c r="AI16" s="9" t="s">
        <v>36</v>
      </c>
    </row>
    <row r="17" spans="1:35">
      <c r="A17" s="20"/>
      <c r="B17" s="10"/>
      <c r="C17" s="1"/>
      <c r="D17" s="1"/>
      <c r="E17" s="9"/>
      <c r="F17" s="113"/>
      <c r="G17" s="10" t="s">
        <v>31</v>
      </c>
      <c r="H17" s="1">
        <v>13</v>
      </c>
      <c r="I17" s="1">
        <v>11</v>
      </c>
      <c r="J17" s="9">
        <f>+H17+I17</f>
        <v>24</v>
      </c>
      <c r="K17" s="9" t="s">
        <v>37</v>
      </c>
      <c r="M17" s="20"/>
      <c r="N17" s="10"/>
      <c r="O17" s="1"/>
      <c r="P17" s="1"/>
      <c r="Q17" s="9"/>
      <c r="R17" s="113"/>
      <c r="S17" s="10" t="s">
        <v>31</v>
      </c>
      <c r="T17" s="1"/>
      <c r="U17" s="1"/>
      <c r="V17" s="9"/>
      <c r="W17" s="9" t="s">
        <v>37</v>
      </c>
      <c r="Y17" s="20"/>
      <c r="Z17" s="10"/>
      <c r="AA17" s="1"/>
      <c r="AB17" s="1"/>
      <c r="AC17" s="9"/>
      <c r="AD17" s="113"/>
      <c r="AE17" s="10" t="s">
        <v>31</v>
      </c>
      <c r="AF17" s="1">
        <v>36</v>
      </c>
      <c r="AG17" s="1">
        <v>1</v>
      </c>
      <c r="AH17" s="9">
        <f>+AF17+AG17</f>
        <v>37</v>
      </c>
      <c r="AI17" s="9" t="s">
        <v>37</v>
      </c>
    </row>
    <row r="18" spans="1:35">
      <c r="A18" s="7" t="s">
        <v>33</v>
      </c>
      <c r="B18" s="8" t="s">
        <v>7</v>
      </c>
      <c r="C18" s="8">
        <f>SUM(C13:C16)</f>
        <v>54</v>
      </c>
      <c r="D18" s="8">
        <f>SUM(D13:D17)</f>
        <v>82</v>
      </c>
      <c r="E18" s="8">
        <f>SUM(E13:E17)</f>
        <v>136</v>
      </c>
      <c r="F18" s="113"/>
      <c r="G18" s="8" t="s">
        <v>7</v>
      </c>
      <c r="H18" s="8">
        <f>SUM(H13:H17)</f>
        <v>57</v>
      </c>
      <c r="I18" s="8">
        <f>SUM(I13:I17)</f>
        <v>98</v>
      </c>
      <c r="J18" s="8">
        <f>SUM(H18:I18)</f>
        <v>155</v>
      </c>
      <c r="K18" s="7" t="s">
        <v>33</v>
      </c>
      <c r="M18" s="7" t="s">
        <v>33</v>
      </c>
      <c r="N18" s="8" t="s">
        <v>7</v>
      </c>
      <c r="O18" s="8">
        <f>SUM(O13:O16)</f>
        <v>14</v>
      </c>
      <c r="P18" s="8">
        <f>SUM(P13:P17)</f>
        <v>19</v>
      </c>
      <c r="Q18" s="8">
        <f>SUM(Q13:Q17)</f>
        <v>33</v>
      </c>
      <c r="R18" s="113"/>
      <c r="S18" s="8" t="s">
        <v>7</v>
      </c>
      <c r="T18" s="8">
        <f>SUM(T13:T17)</f>
        <v>11</v>
      </c>
      <c r="U18" s="8">
        <f>SUM(U13:U17)</f>
        <v>19</v>
      </c>
      <c r="V18" s="8">
        <f>SUM(T18:U18)</f>
        <v>30</v>
      </c>
      <c r="W18" s="7" t="s">
        <v>33</v>
      </c>
      <c r="Y18" s="7" t="s">
        <v>33</v>
      </c>
      <c r="Z18" s="8" t="s">
        <v>7</v>
      </c>
      <c r="AA18" s="8">
        <f>SUM(AA13:AA16)</f>
        <v>62</v>
      </c>
      <c r="AB18" s="8">
        <f>SUM(AB13:AB17)</f>
        <v>60</v>
      </c>
      <c r="AC18" s="8">
        <f>SUM(AC13:AC17)</f>
        <v>122</v>
      </c>
      <c r="AD18" s="113"/>
      <c r="AE18" s="8" t="s">
        <v>7</v>
      </c>
      <c r="AF18" s="8">
        <f>SUM(AF13:AF17)</f>
        <v>67</v>
      </c>
      <c r="AG18" s="8">
        <f>SUM(AG13:AG17)</f>
        <v>80</v>
      </c>
      <c r="AH18" s="8">
        <f>SUM(AF18:AG18)</f>
        <v>147</v>
      </c>
      <c r="AI18" s="7" t="s">
        <v>33</v>
      </c>
    </row>
    <row r="19" spans="1:35">
      <c r="A19" s="9" t="s">
        <v>35</v>
      </c>
      <c r="B19" s="10" t="s">
        <v>20</v>
      </c>
      <c r="C19" s="1">
        <v>3</v>
      </c>
      <c r="D19" s="1">
        <v>16</v>
      </c>
      <c r="E19" s="9">
        <f>+C19+D19</f>
        <v>19</v>
      </c>
      <c r="F19" s="113"/>
      <c r="G19" s="10" t="s">
        <v>21</v>
      </c>
      <c r="H19" s="1">
        <v>1</v>
      </c>
      <c r="I19" s="1">
        <v>7</v>
      </c>
      <c r="J19" s="9">
        <f>+H19+I19</f>
        <v>8</v>
      </c>
      <c r="K19" s="9" t="s">
        <v>36</v>
      </c>
      <c r="M19" s="9" t="s">
        <v>35</v>
      </c>
      <c r="N19" s="10" t="s">
        <v>20</v>
      </c>
      <c r="O19" s="1">
        <v>9</v>
      </c>
      <c r="P19" s="1">
        <v>20</v>
      </c>
      <c r="Q19" s="9">
        <f>+O19+P19</f>
        <v>29</v>
      </c>
      <c r="R19" s="113"/>
      <c r="S19" s="10" t="s">
        <v>21</v>
      </c>
      <c r="T19" s="1">
        <v>8</v>
      </c>
      <c r="U19" s="1">
        <v>14</v>
      </c>
      <c r="V19" s="9">
        <f>+T19+U19</f>
        <v>22</v>
      </c>
      <c r="W19" s="9" t="s">
        <v>36</v>
      </c>
      <c r="Y19" s="9" t="s">
        <v>35</v>
      </c>
      <c r="Z19" s="10" t="s">
        <v>20</v>
      </c>
      <c r="AA19" s="1"/>
      <c r="AB19" s="1"/>
      <c r="AC19" s="9">
        <f>+AA19+AB19</f>
        <v>0</v>
      </c>
      <c r="AD19" s="113"/>
      <c r="AE19" s="10" t="s">
        <v>21</v>
      </c>
      <c r="AF19" s="1"/>
      <c r="AG19" s="1"/>
      <c r="AH19" s="9">
        <f>+AF19+AG19</f>
        <v>0</v>
      </c>
      <c r="AI19" s="9" t="s">
        <v>36</v>
      </c>
    </row>
    <row r="20" spans="1:35">
      <c r="A20" s="9" t="s">
        <v>36</v>
      </c>
      <c r="B20" s="10" t="s">
        <v>22</v>
      </c>
      <c r="C20" s="1">
        <v>22</v>
      </c>
      <c r="D20" s="1">
        <v>21</v>
      </c>
      <c r="E20" s="9">
        <f t="shared" ref="E20:E22" si="12">+C20+D20</f>
        <v>43</v>
      </c>
      <c r="F20" s="113"/>
      <c r="G20" s="10" t="s">
        <v>23</v>
      </c>
      <c r="H20" s="1">
        <v>12</v>
      </c>
      <c r="I20" s="1">
        <v>28</v>
      </c>
      <c r="J20" s="9">
        <f>+H20+I20</f>
        <v>40</v>
      </c>
      <c r="K20" s="9" t="s">
        <v>37</v>
      </c>
      <c r="M20" s="9" t="s">
        <v>36</v>
      </c>
      <c r="N20" s="10"/>
      <c r="O20" s="1"/>
      <c r="P20" s="1"/>
      <c r="Q20" s="9">
        <f t="shared" ref="Q20:Q22" si="13">+O20+P20</f>
        <v>0</v>
      </c>
      <c r="R20" s="113"/>
      <c r="S20" s="10" t="s">
        <v>23</v>
      </c>
      <c r="T20" s="1"/>
      <c r="U20" s="1"/>
      <c r="V20" s="9"/>
      <c r="W20" s="9" t="s">
        <v>37</v>
      </c>
      <c r="Y20" s="9" t="s">
        <v>36</v>
      </c>
      <c r="Z20" s="10" t="s">
        <v>22</v>
      </c>
      <c r="AA20" s="1">
        <v>12</v>
      </c>
      <c r="AB20" s="1">
        <v>23</v>
      </c>
      <c r="AC20" s="9">
        <f t="shared" ref="AC20:AC22" si="14">+AA20+AB20</f>
        <v>35</v>
      </c>
      <c r="AD20" s="113"/>
      <c r="AE20" s="10" t="s">
        <v>23</v>
      </c>
      <c r="AF20" s="1">
        <v>13</v>
      </c>
      <c r="AG20" s="1">
        <v>31</v>
      </c>
      <c r="AH20" s="9">
        <f>+AF20+AG20</f>
        <v>44</v>
      </c>
      <c r="AI20" s="9" t="s">
        <v>37</v>
      </c>
    </row>
    <row r="21" spans="1:35">
      <c r="A21" s="9" t="s">
        <v>37</v>
      </c>
      <c r="B21" s="10" t="s">
        <v>24</v>
      </c>
      <c r="C21" s="1">
        <v>24</v>
      </c>
      <c r="D21" s="1">
        <v>15</v>
      </c>
      <c r="E21" s="9">
        <f t="shared" si="12"/>
        <v>39</v>
      </c>
      <c r="F21" s="113"/>
      <c r="G21" s="10" t="s">
        <v>25</v>
      </c>
      <c r="H21" s="1">
        <v>12</v>
      </c>
      <c r="I21" s="1">
        <v>28</v>
      </c>
      <c r="J21" s="9">
        <f>+H21+I21</f>
        <v>40</v>
      </c>
      <c r="K21" s="9" t="s">
        <v>35</v>
      </c>
      <c r="M21" s="9" t="s">
        <v>37</v>
      </c>
      <c r="N21" s="10"/>
      <c r="O21" s="1"/>
      <c r="P21" s="1"/>
      <c r="Q21" s="9">
        <f t="shared" si="13"/>
        <v>0</v>
      </c>
      <c r="R21" s="113"/>
      <c r="S21" s="10" t="s">
        <v>25</v>
      </c>
      <c r="T21" s="1"/>
      <c r="U21" s="1"/>
      <c r="V21" s="9"/>
      <c r="W21" s="9" t="s">
        <v>35</v>
      </c>
      <c r="Y21" s="9" t="s">
        <v>37</v>
      </c>
      <c r="Z21" s="10" t="s">
        <v>24</v>
      </c>
      <c r="AA21" s="1">
        <v>17</v>
      </c>
      <c r="AB21" s="1">
        <v>20</v>
      </c>
      <c r="AC21" s="9">
        <f t="shared" si="14"/>
        <v>37</v>
      </c>
      <c r="AD21" s="113"/>
      <c r="AE21" s="10" t="s">
        <v>25</v>
      </c>
      <c r="AF21" s="1">
        <v>13</v>
      </c>
      <c r="AG21" s="1">
        <v>29</v>
      </c>
      <c r="AH21" s="9">
        <f>+AF21+AG21</f>
        <v>42</v>
      </c>
      <c r="AI21" s="9" t="s">
        <v>35</v>
      </c>
    </row>
    <row r="22" spans="1:35">
      <c r="A22" s="9" t="s">
        <v>34</v>
      </c>
      <c r="B22" s="10" t="s">
        <v>26</v>
      </c>
      <c r="C22" s="1">
        <v>16</v>
      </c>
      <c r="D22" s="1">
        <v>21</v>
      </c>
      <c r="E22" s="9">
        <f t="shared" si="12"/>
        <v>37</v>
      </c>
      <c r="F22" s="113"/>
      <c r="G22" s="10" t="s">
        <v>27</v>
      </c>
      <c r="H22" s="1">
        <v>18</v>
      </c>
      <c r="I22" s="1">
        <v>13</v>
      </c>
      <c r="J22" s="9">
        <f>+H22+I22</f>
        <v>31</v>
      </c>
      <c r="K22" s="9" t="s">
        <v>37</v>
      </c>
      <c r="M22" s="9" t="s">
        <v>34</v>
      </c>
      <c r="N22" s="10"/>
      <c r="O22" s="1"/>
      <c r="P22" s="1"/>
      <c r="Q22" s="9">
        <f t="shared" si="13"/>
        <v>0</v>
      </c>
      <c r="R22" s="113"/>
      <c r="S22" s="10" t="s">
        <v>27</v>
      </c>
      <c r="T22" s="1"/>
      <c r="U22" s="1"/>
      <c r="V22" s="9"/>
      <c r="W22" s="9" t="s">
        <v>37</v>
      </c>
      <c r="Y22" s="9" t="s">
        <v>34</v>
      </c>
      <c r="Z22" s="10" t="s">
        <v>26</v>
      </c>
      <c r="AA22" s="1">
        <v>16</v>
      </c>
      <c r="AB22" s="1">
        <v>19</v>
      </c>
      <c r="AC22" s="9">
        <f t="shared" si="14"/>
        <v>35</v>
      </c>
      <c r="AD22" s="113"/>
      <c r="AE22" s="10" t="s">
        <v>27</v>
      </c>
      <c r="AF22" s="1">
        <v>10</v>
      </c>
      <c r="AG22" s="1">
        <v>13</v>
      </c>
      <c r="AH22" s="9">
        <f>+AF22+AG22</f>
        <v>23</v>
      </c>
      <c r="AI22" s="9" t="s">
        <v>37</v>
      </c>
    </row>
    <row r="23" spans="1:35">
      <c r="A23" s="20"/>
      <c r="B23" s="10"/>
      <c r="C23" s="15"/>
      <c r="D23" s="15"/>
      <c r="E23" s="9"/>
      <c r="F23" s="113"/>
      <c r="G23" s="10" t="s">
        <v>32</v>
      </c>
      <c r="H23" s="1">
        <v>13</v>
      </c>
      <c r="I23" s="1">
        <v>9</v>
      </c>
      <c r="J23" s="9">
        <f>+H23+I23</f>
        <v>22</v>
      </c>
      <c r="K23" s="9" t="s">
        <v>34</v>
      </c>
      <c r="M23" s="20"/>
      <c r="N23" s="10"/>
      <c r="O23" s="15"/>
      <c r="P23" s="15"/>
      <c r="Q23" s="9"/>
      <c r="R23" s="113"/>
      <c r="S23" s="10" t="s">
        <v>32</v>
      </c>
      <c r="T23" s="1"/>
      <c r="U23" s="1"/>
      <c r="V23" s="9"/>
      <c r="W23" s="9" t="s">
        <v>34</v>
      </c>
      <c r="Y23" s="20"/>
      <c r="Z23" s="10"/>
      <c r="AA23" s="15"/>
      <c r="AB23" s="15"/>
      <c r="AC23" s="9"/>
      <c r="AD23" s="113"/>
      <c r="AE23" s="10" t="s">
        <v>32</v>
      </c>
      <c r="AF23" s="1">
        <v>13</v>
      </c>
      <c r="AG23" s="1">
        <v>11</v>
      </c>
      <c r="AH23" s="9">
        <f>+AF23+AG23</f>
        <v>24</v>
      </c>
      <c r="AI23" s="9" t="s">
        <v>34</v>
      </c>
    </row>
    <row r="24" spans="1:35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56</v>
      </c>
      <c r="I24" s="8">
        <f>SUM(I19:I23)</f>
        <v>85</v>
      </c>
      <c r="J24" s="8">
        <f>SUM(H24:I24)</f>
        <v>141</v>
      </c>
      <c r="K24" s="21"/>
      <c r="M24" s="20"/>
      <c r="N24" s="10"/>
      <c r="O24" s="20"/>
      <c r="P24" s="20"/>
      <c r="Q24" s="9"/>
      <c r="R24" s="113"/>
      <c r="S24" s="8" t="s">
        <v>7</v>
      </c>
      <c r="T24" s="8">
        <f>SUM(T19:T23)</f>
        <v>8</v>
      </c>
      <c r="U24" s="8">
        <f>SUM(U19:U23)</f>
        <v>14</v>
      </c>
      <c r="V24" s="8">
        <f>SUM(T24:U24)</f>
        <v>22</v>
      </c>
      <c r="W24" s="21"/>
      <c r="Y24" s="20"/>
      <c r="Z24" s="10"/>
      <c r="AA24" s="20"/>
      <c r="AB24" s="20"/>
      <c r="AC24" s="9"/>
      <c r="AD24" s="113"/>
      <c r="AE24" s="8" t="s">
        <v>7</v>
      </c>
      <c r="AF24" s="8">
        <f>SUM(AF19:AF23)</f>
        <v>49</v>
      </c>
      <c r="AG24" s="8">
        <f>SUM(AG19:AG23)</f>
        <v>84</v>
      </c>
      <c r="AH24" s="8">
        <f>SUM(AF24:AG24)</f>
        <v>133</v>
      </c>
      <c r="AI24" s="21"/>
    </row>
    <row r="25" spans="1:35">
      <c r="A25" s="22"/>
      <c r="B25" s="8" t="s">
        <v>7</v>
      </c>
      <c r="C25" s="8">
        <f>SUM(C19:C22)</f>
        <v>65</v>
      </c>
      <c r="D25" s="8">
        <f t="shared" ref="D25:E25" si="15">SUM(D19:D22)</f>
        <v>73</v>
      </c>
      <c r="E25" s="8">
        <f t="shared" si="15"/>
        <v>138</v>
      </c>
      <c r="F25" s="113"/>
      <c r="G25" s="23" t="s">
        <v>28</v>
      </c>
      <c r="H25" s="23">
        <f>+H12+H18+H24</f>
        <v>191</v>
      </c>
      <c r="I25" s="23">
        <f>+I12+I18+I24</f>
        <v>282</v>
      </c>
      <c r="J25" s="23">
        <f>+J12+J18+J24</f>
        <v>473</v>
      </c>
      <c r="K25" s="16"/>
      <c r="M25" s="22"/>
      <c r="N25" s="8" t="s">
        <v>7</v>
      </c>
      <c r="O25" s="8">
        <f>SUM(O19:O22)</f>
        <v>9</v>
      </c>
      <c r="P25" s="8">
        <f t="shared" ref="P25:Q25" si="16">SUM(P19:P22)</f>
        <v>20</v>
      </c>
      <c r="Q25" s="8">
        <f t="shared" si="16"/>
        <v>29</v>
      </c>
      <c r="R25" s="113"/>
      <c r="S25" s="23" t="s">
        <v>28</v>
      </c>
      <c r="T25" s="23">
        <f>+T12+T18+T24</f>
        <v>34</v>
      </c>
      <c r="U25" s="23">
        <f>+U12+U18+U24</f>
        <v>48</v>
      </c>
      <c r="V25" s="23">
        <f>+V12+V18+V24</f>
        <v>82</v>
      </c>
      <c r="W25" s="16"/>
      <c r="Y25" s="22"/>
      <c r="Z25" s="8" t="s">
        <v>7</v>
      </c>
      <c r="AA25" s="8">
        <f>SUM(AA19:AA22)</f>
        <v>45</v>
      </c>
      <c r="AB25" s="8">
        <f t="shared" ref="AB25:AC25" si="17">SUM(AB19:AB22)</f>
        <v>62</v>
      </c>
      <c r="AC25" s="8">
        <f t="shared" si="17"/>
        <v>107</v>
      </c>
      <c r="AD25" s="113"/>
      <c r="AE25" s="23" t="s">
        <v>28</v>
      </c>
      <c r="AF25" s="23">
        <f>+AF12+AF18+AF24</f>
        <v>182</v>
      </c>
      <c r="AG25" s="23">
        <f>+AG12+AG18+AG24</f>
        <v>246</v>
      </c>
      <c r="AH25" s="23">
        <f>+AH12+AH18+AH24</f>
        <v>428</v>
      </c>
      <c r="AI25" s="16"/>
    </row>
    <row r="26" spans="1:35">
      <c r="A26" s="20"/>
      <c r="B26" s="23" t="s">
        <v>29</v>
      </c>
      <c r="C26" s="23">
        <f>+C12+C18+C25</f>
        <v>195</v>
      </c>
      <c r="D26" s="23">
        <f t="shared" ref="D26:E26" si="18">+D12+D18+D25</f>
        <v>234</v>
      </c>
      <c r="E26" s="23">
        <f t="shared" si="18"/>
        <v>429</v>
      </c>
      <c r="F26" s="114"/>
      <c r="G26" s="11" t="s">
        <v>7</v>
      </c>
      <c r="H26" s="11">
        <f>+C26+H25</f>
        <v>386</v>
      </c>
      <c r="I26" s="11">
        <f>+D26+I25</f>
        <v>516</v>
      </c>
      <c r="J26" s="12">
        <f>+E26+J25</f>
        <v>902</v>
      </c>
      <c r="K26" s="16"/>
      <c r="M26" s="20"/>
      <c r="N26" s="23" t="s">
        <v>29</v>
      </c>
      <c r="O26" s="23">
        <f>+O12+O18+O25</f>
        <v>38</v>
      </c>
      <c r="P26" s="23">
        <f t="shared" ref="P26:Q26" si="19">+P12+P18+P25</f>
        <v>54</v>
      </c>
      <c r="Q26" s="23">
        <f t="shared" si="19"/>
        <v>92</v>
      </c>
      <c r="R26" s="114"/>
      <c r="S26" s="11" t="s">
        <v>7</v>
      </c>
      <c r="T26" s="11">
        <f>+O26+T25</f>
        <v>72</v>
      </c>
      <c r="U26" s="11">
        <f>+P26+U25</f>
        <v>102</v>
      </c>
      <c r="V26" s="12">
        <f>+Q26+V25</f>
        <v>174</v>
      </c>
      <c r="W26" s="16"/>
      <c r="Y26" s="20"/>
      <c r="Z26" s="23" t="s">
        <v>29</v>
      </c>
      <c r="AA26" s="23">
        <f>+AA12+AA18+AA25</f>
        <v>169</v>
      </c>
      <c r="AB26" s="23">
        <f t="shared" ref="AB26:AC26" si="20">+AB12+AB18+AB25</f>
        <v>183</v>
      </c>
      <c r="AC26" s="23">
        <f t="shared" si="20"/>
        <v>352</v>
      </c>
      <c r="AD26" s="114"/>
      <c r="AE26" s="11" t="s">
        <v>7</v>
      </c>
      <c r="AF26" s="11">
        <f>+AA26+AF25</f>
        <v>351</v>
      </c>
      <c r="AG26" s="11">
        <f>+AB26+AG25</f>
        <v>429</v>
      </c>
      <c r="AH26" s="12">
        <f>+AC26+AH25</f>
        <v>780</v>
      </c>
      <c r="AI26" s="16"/>
    </row>
    <row r="27" spans="1:35">
      <c r="G27" s="89" t="s">
        <v>143</v>
      </c>
      <c r="S27" s="89"/>
      <c r="AE27" s="89"/>
    </row>
    <row r="29" spans="1:35">
      <c r="O29" s="4">
        <v>30</v>
      </c>
      <c r="AA29" s="4">
        <v>123</v>
      </c>
    </row>
    <row r="30" spans="1:35">
      <c r="O30" s="4">
        <v>33</v>
      </c>
      <c r="AA30" s="4">
        <v>122</v>
      </c>
    </row>
    <row r="31" spans="1:35">
      <c r="O31" s="4">
        <v>29</v>
      </c>
      <c r="AA31" s="4">
        <v>107</v>
      </c>
    </row>
    <row r="32" spans="1:35">
      <c r="O32" s="4">
        <v>30</v>
      </c>
    </row>
    <row r="33" spans="15:27">
      <c r="O33" s="4">
        <v>30</v>
      </c>
      <c r="AA33" s="4">
        <v>148</v>
      </c>
    </row>
    <row r="34" spans="15:27">
      <c r="O34" s="4">
        <v>22</v>
      </c>
      <c r="AA34" s="4">
        <v>147</v>
      </c>
    </row>
    <row r="35" spans="15:27">
      <c r="AA35" s="4">
        <v>133</v>
      </c>
    </row>
  </sheetData>
  <mergeCells count="12">
    <mergeCell ref="Z2:AH2"/>
    <mergeCell ref="Z3:AH3"/>
    <mergeCell ref="Z4:AH4"/>
    <mergeCell ref="AD5:AD26"/>
    <mergeCell ref="B2:J2"/>
    <mergeCell ref="B3:J3"/>
    <mergeCell ref="B4:J4"/>
    <mergeCell ref="F5:F26"/>
    <mergeCell ref="N2:V2"/>
    <mergeCell ref="N3:V3"/>
    <mergeCell ref="N4:V4"/>
    <mergeCell ref="R5:R26"/>
  </mergeCells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T29" sqref="T29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6384" width="9" style="13"/>
  </cols>
  <sheetData>
    <row r="1" spans="1:11">
      <c r="H1" s="5" t="s">
        <v>150</v>
      </c>
      <c r="J1" s="6"/>
    </row>
    <row r="2" spans="1:11">
      <c r="B2" s="109" t="s">
        <v>157</v>
      </c>
      <c r="C2" s="109"/>
      <c r="D2" s="109"/>
      <c r="E2" s="109"/>
      <c r="F2" s="109"/>
      <c r="G2" s="109"/>
      <c r="H2" s="109"/>
      <c r="I2" s="109"/>
      <c r="J2" s="109"/>
    </row>
    <row r="3" spans="1:11">
      <c r="B3" s="109" t="s">
        <v>151</v>
      </c>
      <c r="C3" s="109"/>
      <c r="D3" s="109"/>
      <c r="E3" s="109"/>
      <c r="F3" s="109"/>
      <c r="G3" s="109"/>
      <c r="H3" s="109"/>
      <c r="I3" s="109"/>
      <c r="J3" s="109"/>
    </row>
    <row r="4" spans="1:11">
      <c r="B4" s="109" t="s">
        <v>136</v>
      </c>
      <c r="C4" s="109"/>
      <c r="D4" s="109"/>
      <c r="E4" s="109"/>
      <c r="F4" s="109"/>
      <c r="G4" s="109"/>
      <c r="H4" s="109"/>
      <c r="I4" s="109"/>
      <c r="J4" s="109"/>
    </row>
    <row r="5" spans="1:11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</row>
    <row r="6" spans="1:11" ht="20.100000000000001" customHeight="1">
      <c r="A6" s="29"/>
      <c r="B6" s="10" t="s">
        <v>0</v>
      </c>
      <c r="C6" s="1">
        <v>14</v>
      </c>
      <c r="D6" s="1">
        <v>19</v>
      </c>
      <c r="E6" s="9">
        <f>+C6+D6</f>
        <v>33</v>
      </c>
      <c r="F6" s="113"/>
      <c r="G6" s="10" t="s">
        <v>8</v>
      </c>
      <c r="H6" s="1">
        <v>11</v>
      </c>
      <c r="I6" s="1">
        <v>19</v>
      </c>
      <c r="J6" s="9">
        <f>+H6+I6</f>
        <v>30</v>
      </c>
      <c r="K6" s="29"/>
    </row>
    <row r="7" spans="1:11" ht="20.100000000000001" customHeight="1">
      <c r="A7" s="29"/>
      <c r="B7" s="10" t="s">
        <v>1</v>
      </c>
      <c r="C7" s="1">
        <v>18</v>
      </c>
      <c r="D7" s="1">
        <v>23</v>
      </c>
      <c r="E7" s="9">
        <f t="shared" ref="E7:E11" si="0">+C7+D7</f>
        <v>41</v>
      </c>
      <c r="F7" s="113"/>
      <c r="G7" s="10" t="s">
        <v>9</v>
      </c>
      <c r="H7" s="1">
        <v>10</v>
      </c>
      <c r="I7" s="1">
        <v>33</v>
      </c>
      <c r="J7" s="9">
        <f t="shared" ref="J7:J12" si="1">+H7+I7</f>
        <v>43</v>
      </c>
      <c r="K7" s="29"/>
    </row>
    <row r="8" spans="1:11" ht="20.100000000000001" customHeight="1">
      <c r="A8" s="29"/>
      <c r="B8" s="10" t="s">
        <v>2</v>
      </c>
      <c r="C8" s="1">
        <v>24</v>
      </c>
      <c r="D8" s="1">
        <v>17</v>
      </c>
      <c r="E8" s="9">
        <f t="shared" si="0"/>
        <v>41</v>
      </c>
      <c r="F8" s="113"/>
      <c r="G8" s="10" t="s">
        <v>10</v>
      </c>
      <c r="H8" s="1">
        <v>12</v>
      </c>
      <c r="I8" s="1">
        <v>28</v>
      </c>
      <c r="J8" s="9">
        <f t="shared" si="1"/>
        <v>40</v>
      </c>
      <c r="K8" s="29"/>
    </row>
    <row r="9" spans="1:11" ht="20.100000000000001" customHeight="1">
      <c r="A9" s="29"/>
      <c r="B9" s="10" t="s">
        <v>3</v>
      </c>
      <c r="C9" s="1">
        <v>20</v>
      </c>
      <c r="D9" s="1">
        <v>21</v>
      </c>
      <c r="E9" s="9">
        <f t="shared" si="0"/>
        <v>41</v>
      </c>
      <c r="F9" s="113"/>
      <c r="G9" s="10" t="s">
        <v>11</v>
      </c>
      <c r="H9" s="1">
        <v>8</v>
      </c>
      <c r="I9" s="1">
        <v>20</v>
      </c>
      <c r="J9" s="9">
        <f t="shared" si="1"/>
        <v>28</v>
      </c>
      <c r="K9" s="29"/>
    </row>
    <row r="10" spans="1:11" ht="20.100000000000001" customHeight="1">
      <c r="A10" s="29"/>
      <c r="B10" s="10"/>
      <c r="C10" s="1"/>
      <c r="D10" s="1"/>
      <c r="E10" s="9">
        <f t="shared" si="0"/>
        <v>0</v>
      </c>
      <c r="F10" s="113"/>
      <c r="G10" s="10" t="s">
        <v>30</v>
      </c>
      <c r="H10" s="1">
        <v>36</v>
      </c>
      <c r="I10" s="1">
        <v>1</v>
      </c>
      <c r="J10" s="9">
        <f t="shared" si="1"/>
        <v>37</v>
      </c>
      <c r="K10" s="29"/>
    </row>
    <row r="11" spans="1:11" ht="20.100000000000001" customHeight="1">
      <c r="A11" s="9"/>
      <c r="B11" s="10"/>
      <c r="C11" s="1"/>
      <c r="D11" s="1"/>
      <c r="E11" s="9">
        <f t="shared" si="0"/>
        <v>0</v>
      </c>
      <c r="F11" s="113"/>
      <c r="G11" s="10"/>
      <c r="H11" s="1"/>
      <c r="I11" s="1"/>
      <c r="J11" s="9">
        <f t="shared" si="1"/>
        <v>0</v>
      </c>
      <c r="K11" s="9"/>
    </row>
    <row r="12" spans="1:11" ht="20.100000000000001" customHeight="1">
      <c r="A12" s="9"/>
      <c r="B12" s="10"/>
      <c r="C12" s="2"/>
      <c r="D12" s="2"/>
      <c r="E12" s="9"/>
      <c r="F12" s="113"/>
      <c r="G12" s="10"/>
      <c r="H12" s="15"/>
      <c r="I12" s="15"/>
      <c r="J12" s="9">
        <f t="shared" si="1"/>
        <v>0</v>
      </c>
      <c r="K12" s="9"/>
    </row>
    <row r="13" spans="1:11" s="4" customFormat="1" ht="20.100000000000001" customHeight="1">
      <c r="A13" s="7" t="s">
        <v>33</v>
      </c>
      <c r="B13" s="8" t="s">
        <v>7</v>
      </c>
      <c r="C13" s="8">
        <f>SUM(C6:C9)</f>
        <v>76</v>
      </c>
      <c r="D13" s="8">
        <f t="shared" ref="D13" si="2">SUM(D6:D9)</f>
        <v>80</v>
      </c>
      <c r="E13" s="8">
        <f>SUM(E6:E11)</f>
        <v>156</v>
      </c>
      <c r="F13" s="113"/>
      <c r="G13" s="8" t="s">
        <v>7</v>
      </c>
      <c r="H13" s="8">
        <f>SUM(H6:H12)</f>
        <v>77</v>
      </c>
      <c r="I13" s="8">
        <f>SUM(I6:I12)</f>
        <v>101</v>
      </c>
      <c r="J13" s="8">
        <f>SUM(J6:J12)</f>
        <v>178</v>
      </c>
      <c r="K13" s="7" t="s">
        <v>33</v>
      </c>
    </row>
    <row r="14" spans="1:11">
      <c r="A14" s="29" t="s">
        <v>35</v>
      </c>
      <c r="B14" s="10" t="s">
        <v>12</v>
      </c>
      <c r="C14" s="1">
        <v>14</v>
      </c>
      <c r="D14" s="1">
        <v>19</v>
      </c>
      <c r="E14" s="9">
        <f>+C14+D14</f>
        <v>33</v>
      </c>
      <c r="F14" s="113"/>
      <c r="G14" s="10" t="s">
        <v>13</v>
      </c>
      <c r="H14" s="1">
        <v>11</v>
      </c>
      <c r="I14" s="1">
        <v>19</v>
      </c>
      <c r="J14" s="9">
        <f>+H14+I14</f>
        <v>30</v>
      </c>
      <c r="K14" s="29" t="s">
        <v>35</v>
      </c>
    </row>
    <row r="15" spans="1:11">
      <c r="A15" s="29" t="s">
        <v>34</v>
      </c>
      <c r="B15" s="10" t="s">
        <v>14</v>
      </c>
      <c r="C15" s="1">
        <v>18</v>
      </c>
      <c r="D15" s="1">
        <v>22</v>
      </c>
      <c r="E15" s="9">
        <f t="shared" ref="E15:E17" si="3">+C15+D15</f>
        <v>40</v>
      </c>
      <c r="F15" s="113"/>
      <c r="G15" s="10" t="s">
        <v>15</v>
      </c>
      <c r="H15" s="1">
        <v>10</v>
      </c>
      <c r="I15" s="1">
        <v>33</v>
      </c>
      <c r="J15" s="9">
        <f t="shared" ref="J15:J18" si="4">+H15+I15</f>
        <v>43</v>
      </c>
      <c r="K15" s="29" t="s">
        <v>36</v>
      </c>
    </row>
    <row r="16" spans="1:11">
      <c r="A16" s="29" t="s">
        <v>35</v>
      </c>
      <c r="B16" s="10" t="s">
        <v>16</v>
      </c>
      <c r="C16" s="1">
        <v>24</v>
      </c>
      <c r="D16" s="1">
        <v>17</v>
      </c>
      <c r="E16" s="9">
        <f t="shared" si="3"/>
        <v>41</v>
      </c>
      <c r="F16" s="113"/>
      <c r="G16" s="10" t="s">
        <v>17</v>
      </c>
      <c r="H16" s="1">
        <v>13</v>
      </c>
      <c r="I16" s="1">
        <v>27</v>
      </c>
      <c r="J16" s="9">
        <f t="shared" si="4"/>
        <v>40</v>
      </c>
      <c r="K16" s="29" t="s">
        <v>34</v>
      </c>
    </row>
    <row r="17" spans="1:15">
      <c r="A17" s="29" t="s">
        <v>36</v>
      </c>
      <c r="B17" s="10" t="s">
        <v>18</v>
      </c>
      <c r="C17" s="1">
        <v>20</v>
      </c>
      <c r="D17" s="1">
        <v>21</v>
      </c>
      <c r="E17" s="9">
        <f t="shared" si="3"/>
        <v>41</v>
      </c>
      <c r="F17" s="113"/>
      <c r="G17" s="10" t="s">
        <v>19</v>
      </c>
      <c r="H17" s="1">
        <v>8</v>
      </c>
      <c r="I17" s="1">
        <v>19</v>
      </c>
      <c r="J17" s="9">
        <f t="shared" si="4"/>
        <v>27</v>
      </c>
      <c r="K17" s="29" t="s">
        <v>35</v>
      </c>
    </row>
    <row r="18" spans="1:15">
      <c r="A18" s="20"/>
      <c r="B18" s="10"/>
      <c r="C18" s="1"/>
      <c r="D18" s="1"/>
      <c r="E18" s="9"/>
      <c r="F18" s="113"/>
      <c r="G18" s="10" t="s">
        <v>31</v>
      </c>
      <c r="H18" s="1">
        <v>36</v>
      </c>
      <c r="I18" s="1">
        <v>1</v>
      </c>
      <c r="J18" s="9">
        <f t="shared" si="4"/>
        <v>37</v>
      </c>
      <c r="K18" s="29" t="s">
        <v>37</v>
      </c>
    </row>
    <row r="19" spans="1:15">
      <c r="A19" s="7" t="s">
        <v>33</v>
      </c>
      <c r="B19" s="8" t="s">
        <v>7</v>
      </c>
      <c r="C19" s="8">
        <f>SUM(C14:C17)</f>
        <v>76</v>
      </c>
      <c r="D19" s="8">
        <f>SUM(D14:D18)</f>
        <v>79</v>
      </c>
      <c r="E19" s="8">
        <f>SUM(E14:E17)</f>
        <v>155</v>
      </c>
      <c r="F19" s="113"/>
      <c r="G19" s="8" t="s">
        <v>7</v>
      </c>
      <c r="H19" s="8">
        <f>SUM(H14:H18)</f>
        <v>78</v>
      </c>
      <c r="I19" s="8">
        <f t="shared" ref="I19:J19" si="5">SUM(I14:I18)</f>
        <v>99</v>
      </c>
      <c r="J19" s="8">
        <f t="shared" si="5"/>
        <v>177</v>
      </c>
      <c r="K19" s="7" t="s">
        <v>33</v>
      </c>
      <c r="O19" s="13" t="s">
        <v>137</v>
      </c>
    </row>
    <row r="20" spans="1:15">
      <c r="A20" s="9" t="s">
        <v>37</v>
      </c>
      <c r="B20" s="10" t="s">
        <v>20</v>
      </c>
      <c r="C20" s="1">
        <v>9</v>
      </c>
      <c r="D20" s="1">
        <v>20</v>
      </c>
      <c r="E20" s="9">
        <f>+C20+D20</f>
        <v>29</v>
      </c>
      <c r="F20" s="113"/>
      <c r="G20" s="10" t="s">
        <v>21</v>
      </c>
      <c r="H20" s="1">
        <v>8</v>
      </c>
      <c r="I20" s="1">
        <v>14</v>
      </c>
      <c r="J20" s="9">
        <f>+H20+I20</f>
        <v>22</v>
      </c>
      <c r="K20" s="9" t="s">
        <v>35</v>
      </c>
    </row>
    <row r="21" spans="1:15">
      <c r="A21" s="9" t="s">
        <v>34</v>
      </c>
      <c r="B21" s="10" t="s">
        <v>22</v>
      </c>
      <c r="C21" s="1">
        <v>12</v>
      </c>
      <c r="D21" s="1">
        <v>23</v>
      </c>
      <c r="E21" s="9">
        <f t="shared" ref="E21:E23" si="6">+C21+D21</f>
        <v>35</v>
      </c>
      <c r="F21" s="113"/>
      <c r="G21" s="10" t="s">
        <v>23</v>
      </c>
      <c r="H21" s="1">
        <v>13</v>
      </c>
      <c r="I21" s="1">
        <v>31</v>
      </c>
      <c r="J21" s="9">
        <f>+H21+I21</f>
        <v>44</v>
      </c>
      <c r="K21" s="9" t="s">
        <v>34</v>
      </c>
    </row>
    <row r="22" spans="1:15">
      <c r="A22" s="9" t="s">
        <v>36</v>
      </c>
      <c r="B22" s="10" t="s">
        <v>24</v>
      </c>
      <c r="C22" s="1">
        <v>17</v>
      </c>
      <c r="D22" s="1">
        <v>20</v>
      </c>
      <c r="E22" s="9">
        <f t="shared" si="6"/>
        <v>37</v>
      </c>
      <c r="F22" s="113"/>
      <c r="G22" s="10" t="s">
        <v>25</v>
      </c>
      <c r="H22" s="1">
        <v>13</v>
      </c>
      <c r="I22" s="1">
        <v>29</v>
      </c>
      <c r="J22" s="9">
        <f>+H22+I22</f>
        <v>42</v>
      </c>
      <c r="K22" s="9" t="s">
        <v>36</v>
      </c>
    </row>
    <row r="23" spans="1:15">
      <c r="A23" s="9" t="s">
        <v>35</v>
      </c>
      <c r="B23" s="10" t="s">
        <v>26</v>
      </c>
      <c r="C23" s="1">
        <v>16</v>
      </c>
      <c r="D23" s="1">
        <v>19</v>
      </c>
      <c r="E23" s="9">
        <f t="shared" si="6"/>
        <v>35</v>
      </c>
      <c r="F23" s="113"/>
      <c r="G23" s="10" t="s">
        <v>27</v>
      </c>
      <c r="H23" s="1">
        <v>10</v>
      </c>
      <c r="I23" s="1">
        <v>13</v>
      </c>
      <c r="J23" s="9">
        <f>+H23+I23</f>
        <v>23</v>
      </c>
      <c r="K23" s="9" t="s">
        <v>36</v>
      </c>
    </row>
    <row r="24" spans="1:15">
      <c r="A24" s="20"/>
      <c r="B24" s="10"/>
      <c r="C24" s="15"/>
      <c r="D24" s="15"/>
      <c r="E24" s="9"/>
      <c r="F24" s="113"/>
      <c r="G24" s="10" t="s">
        <v>32</v>
      </c>
      <c r="H24" s="1">
        <v>13</v>
      </c>
      <c r="I24" s="1">
        <v>11</v>
      </c>
      <c r="J24" s="9">
        <f>+H24+I24</f>
        <v>24</v>
      </c>
      <c r="K24" s="9" t="s">
        <v>37</v>
      </c>
    </row>
    <row r="25" spans="1:15">
      <c r="A25" s="20"/>
      <c r="B25" s="10"/>
      <c r="C25" s="20"/>
      <c r="D25" s="20"/>
      <c r="E25" s="9"/>
      <c r="F25" s="113"/>
      <c r="G25" s="8" t="s">
        <v>7</v>
      </c>
      <c r="H25" s="8">
        <f>SUM(H20:H24)</f>
        <v>57</v>
      </c>
      <c r="I25" s="8">
        <f>SUM(I20:I24)</f>
        <v>98</v>
      </c>
      <c r="J25" s="8">
        <f>SUM(H25:I25)</f>
        <v>155</v>
      </c>
      <c r="K25" s="21"/>
    </row>
    <row r="26" spans="1:15">
      <c r="A26" s="22"/>
      <c r="B26" s="8" t="s">
        <v>7</v>
      </c>
      <c r="C26" s="8">
        <f>SUM(C20:C23)</f>
        <v>54</v>
      </c>
      <c r="D26" s="8">
        <f t="shared" ref="D26" si="7">SUM(D20:D23)</f>
        <v>82</v>
      </c>
      <c r="E26" s="8">
        <f>SUM(E20:E23)</f>
        <v>136</v>
      </c>
      <c r="F26" s="113"/>
      <c r="G26" s="23" t="s">
        <v>28</v>
      </c>
      <c r="H26" s="23">
        <f>+H13+H19+H25</f>
        <v>212</v>
      </c>
      <c r="I26" s="23">
        <f>+I13+I19+I25</f>
        <v>298</v>
      </c>
      <c r="J26" s="23">
        <f>+J13+J19+J25</f>
        <v>510</v>
      </c>
      <c r="K26" s="16"/>
    </row>
    <row r="27" spans="1:15">
      <c r="A27" s="20"/>
      <c r="B27" s="23" t="s">
        <v>29</v>
      </c>
      <c r="C27" s="23">
        <f>+C13+C19+C26</f>
        <v>206</v>
      </c>
      <c r="D27" s="23">
        <f>+D13+D19+D26</f>
        <v>241</v>
      </c>
      <c r="E27" s="23">
        <f>+E13+E19+E26</f>
        <v>447</v>
      </c>
      <c r="F27" s="114"/>
      <c r="G27" s="11" t="s">
        <v>7</v>
      </c>
      <c r="H27" s="11">
        <f>+H13+H19+H25</f>
        <v>212</v>
      </c>
      <c r="I27" s="11">
        <f>+I13+I19+I25</f>
        <v>298</v>
      </c>
      <c r="J27" s="12">
        <f>+E27+J26</f>
        <v>957</v>
      </c>
      <c r="K27" s="16"/>
    </row>
    <row r="28" spans="1:15" ht="12" customHeight="1">
      <c r="G28" s="89"/>
    </row>
    <row r="29" spans="1:15">
      <c r="I29" s="90"/>
    </row>
    <row r="30" spans="1:15">
      <c r="A30" s="92" t="s">
        <v>158</v>
      </c>
      <c r="B30" s="91"/>
      <c r="C30" s="91" t="s">
        <v>160</v>
      </c>
    </row>
    <row r="31" spans="1:15">
      <c r="C31" s="91" t="s">
        <v>159</v>
      </c>
      <c r="I31" s="90"/>
    </row>
  </sheetData>
  <mergeCells count="4">
    <mergeCell ref="B2:J2"/>
    <mergeCell ref="B3:J3"/>
    <mergeCell ref="B4:J4"/>
    <mergeCell ref="F5:F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topLeftCell="A13" zoomScaleNormal="100" workbookViewId="0">
      <selection activeCell="P27" sqref="P27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6384" width="9" style="13"/>
  </cols>
  <sheetData>
    <row r="1" spans="1:11">
      <c r="H1" s="5" t="s">
        <v>150</v>
      </c>
      <c r="J1" s="6"/>
    </row>
    <row r="2" spans="1:11">
      <c r="B2" s="109" t="s">
        <v>149</v>
      </c>
      <c r="C2" s="109"/>
      <c r="D2" s="109"/>
      <c r="E2" s="109"/>
      <c r="F2" s="109"/>
      <c r="G2" s="109"/>
      <c r="H2" s="109"/>
      <c r="I2" s="109"/>
      <c r="J2" s="109"/>
    </row>
    <row r="3" spans="1:11">
      <c r="B3" s="109" t="s">
        <v>151</v>
      </c>
      <c r="C3" s="109"/>
      <c r="D3" s="109"/>
      <c r="E3" s="109"/>
      <c r="F3" s="109"/>
      <c r="G3" s="109"/>
      <c r="H3" s="109"/>
      <c r="I3" s="109"/>
      <c r="J3" s="109"/>
    </row>
    <row r="4" spans="1:11">
      <c r="B4" s="109" t="s">
        <v>145</v>
      </c>
      <c r="C4" s="109"/>
      <c r="D4" s="109"/>
      <c r="E4" s="109"/>
      <c r="F4" s="109"/>
      <c r="G4" s="109"/>
      <c r="H4" s="109"/>
      <c r="I4" s="109"/>
      <c r="J4" s="109"/>
    </row>
    <row r="5" spans="1:11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</row>
    <row r="6" spans="1:11" ht="20.100000000000001" customHeight="1">
      <c r="A6" s="29"/>
      <c r="B6" s="10" t="s">
        <v>0</v>
      </c>
      <c r="C6" s="1">
        <v>15</v>
      </c>
      <c r="D6" s="1">
        <v>15</v>
      </c>
      <c r="E6" s="9">
        <f>+C6+D6</f>
        <v>30</v>
      </c>
      <c r="F6" s="113"/>
      <c r="G6" s="10" t="s">
        <v>8</v>
      </c>
      <c r="H6" s="1">
        <v>15</v>
      </c>
      <c r="I6" s="1">
        <v>15</v>
      </c>
      <c r="J6" s="9">
        <f>+H6+I6</f>
        <v>30</v>
      </c>
      <c r="K6" s="29"/>
    </row>
    <row r="7" spans="1:11" ht="20.100000000000001" customHeight="1">
      <c r="A7" s="29"/>
      <c r="B7" s="10" t="s">
        <v>1</v>
      </c>
      <c r="C7" s="1">
        <v>20</v>
      </c>
      <c r="D7" s="1">
        <v>20</v>
      </c>
      <c r="E7" s="9">
        <f t="shared" ref="E7:E11" si="0">+C7+D7</f>
        <v>40</v>
      </c>
      <c r="F7" s="113"/>
      <c r="G7" s="10" t="s">
        <v>9</v>
      </c>
      <c r="H7" s="1">
        <v>20</v>
      </c>
      <c r="I7" s="1">
        <v>20</v>
      </c>
      <c r="J7" s="9">
        <f t="shared" ref="J7:J12" si="1">+H7+I7</f>
        <v>40</v>
      </c>
      <c r="K7" s="29"/>
    </row>
    <row r="8" spans="1:11" ht="20.100000000000001" customHeight="1">
      <c r="A8" s="29"/>
      <c r="B8" s="10" t="s">
        <v>2</v>
      </c>
      <c r="C8" s="1">
        <v>20</v>
      </c>
      <c r="D8" s="1">
        <v>20</v>
      </c>
      <c r="E8" s="9">
        <f t="shared" si="0"/>
        <v>40</v>
      </c>
      <c r="F8" s="113"/>
      <c r="G8" s="10" t="s">
        <v>10</v>
      </c>
      <c r="H8" s="1">
        <v>20</v>
      </c>
      <c r="I8" s="1">
        <v>20</v>
      </c>
      <c r="J8" s="9">
        <f t="shared" si="1"/>
        <v>40</v>
      </c>
      <c r="K8" s="29"/>
    </row>
    <row r="9" spans="1:11" ht="20.100000000000001" customHeight="1">
      <c r="A9" s="29"/>
      <c r="B9" s="10" t="s">
        <v>3</v>
      </c>
      <c r="C9" s="1">
        <v>20</v>
      </c>
      <c r="D9" s="1">
        <v>20</v>
      </c>
      <c r="E9" s="9">
        <f t="shared" si="0"/>
        <v>40</v>
      </c>
      <c r="F9" s="113"/>
      <c r="G9" s="10" t="s">
        <v>11</v>
      </c>
      <c r="H9" s="1">
        <v>20</v>
      </c>
      <c r="I9" s="1">
        <v>20</v>
      </c>
      <c r="J9" s="9">
        <f t="shared" si="1"/>
        <v>40</v>
      </c>
      <c r="K9" s="29"/>
    </row>
    <row r="10" spans="1:11" ht="20.100000000000001" customHeight="1">
      <c r="A10" s="29"/>
      <c r="B10" s="10" t="s">
        <v>51</v>
      </c>
      <c r="C10" s="1">
        <v>20</v>
      </c>
      <c r="D10" s="1">
        <v>20</v>
      </c>
      <c r="E10" s="9">
        <f t="shared" si="0"/>
        <v>40</v>
      </c>
      <c r="F10" s="113"/>
      <c r="G10" s="10" t="s">
        <v>30</v>
      </c>
      <c r="H10" s="1">
        <v>20</v>
      </c>
      <c r="I10" s="1">
        <v>20</v>
      </c>
      <c r="J10" s="9">
        <f t="shared" si="1"/>
        <v>40</v>
      </c>
      <c r="K10" s="29"/>
    </row>
    <row r="11" spans="1:11" ht="20.100000000000001" customHeight="1">
      <c r="A11" s="9"/>
      <c r="B11" s="10" t="s">
        <v>146</v>
      </c>
      <c r="C11" s="1">
        <v>20</v>
      </c>
      <c r="D11" s="1">
        <v>20</v>
      </c>
      <c r="E11" s="9">
        <f t="shared" si="0"/>
        <v>40</v>
      </c>
      <c r="F11" s="113"/>
      <c r="G11" s="10" t="s">
        <v>147</v>
      </c>
      <c r="H11" s="1">
        <v>20</v>
      </c>
      <c r="I11" s="1">
        <v>20</v>
      </c>
      <c r="J11" s="9">
        <f t="shared" si="1"/>
        <v>40</v>
      </c>
      <c r="K11" s="9"/>
    </row>
    <row r="12" spans="1:11" ht="20.100000000000001" customHeight="1">
      <c r="A12" s="9"/>
      <c r="B12" s="10"/>
      <c r="C12" s="2"/>
      <c r="D12" s="2"/>
      <c r="E12" s="9"/>
      <c r="F12" s="113"/>
      <c r="G12" s="10" t="s">
        <v>148</v>
      </c>
      <c r="H12" s="15">
        <v>20</v>
      </c>
      <c r="I12" s="15">
        <v>20</v>
      </c>
      <c r="J12" s="9">
        <f t="shared" si="1"/>
        <v>40</v>
      </c>
      <c r="K12" s="9"/>
    </row>
    <row r="13" spans="1:11" s="4" customFormat="1" ht="20.100000000000001" customHeight="1">
      <c r="A13" s="7" t="s">
        <v>33</v>
      </c>
      <c r="B13" s="8" t="s">
        <v>7</v>
      </c>
      <c r="C13" s="8">
        <f>SUM(C6:C9)</f>
        <v>75</v>
      </c>
      <c r="D13" s="8">
        <f t="shared" ref="D13" si="2">SUM(D6:D9)</f>
        <v>75</v>
      </c>
      <c r="E13" s="8">
        <f>SUM(E6:E11)</f>
        <v>230</v>
      </c>
      <c r="F13" s="113"/>
      <c r="G13" s="8" t="s">
        <v>7</v>
      </c>
      <c r="H13" s="8">
        <f>SUM(H6:H12)</f>
        <v>135</v>
      </c>
      <c r="I13" s="8">
        <f>SUM(I6:I12)</f>
        <v>135</v>
      </c>
      <c r="J13" s="8">
        <f>SUM(J6:J12)</f>
        <v>270</v>
      </c>
      <c r="K13" s="7" t="s">
        <v>33</v>
      </c>
    </row>
    <row r="14" spans="1:11">
      <c r="A14" s="29" t="s">
        <v>35</v>
      </c>
      <c r="B14" s="10" t="s">
        <v>12</v>
      </c>
      <c r="C14" s="1">
        <v>14</v>
      </c>
      <c r="D14" s="1">
        <v>19</v>
      </c>
      <c r="E14" s="9">
        <f>+C14+D14</f>
        <v>33</v>
      </c>
      <c r="F14" s="113"/>
      <c r="G14" s="10" t="s">
        <v>13</v>
      </c>
      <c r="H14" s="1">
        <v>11</v>
      </c>
      <c r="I14" s="1">
        <v>19</v>
      </c>
      <c r="J14" s="9">
        <f>+H14+I14</f>
        <v>30</v>
      </c>
      <c r="K14" s="29" t="s">
        <v>35</v>
      </c>
    </row>
    <row r="15" spans="1:11">
      <c r="A15" s="29" t="s">
        <v>34</v>
      </c>
      <c r="B15" s="10" t="s">
        <v>14</v>
      </c>
      <c r="C15" s="1">
        <v>18</v>
      </c>
      <c r="D15" s="1">
        <v>22</v>
      </c>
      <c r="E15" s="9">
        <f t="shared" ref="E15:E17" si="3">+C15+D15</f>
        <v>40</v>
      </c>
      <c r="F15" s="113"/>
      <c r="G15" s="10" t="s">
        <v>15</v>
      </c>
      <c r="H15" s="1">
        <v>10</v>
      </c>
      <c r="I15" s="1">
        <v>33</v>
      </c>
      <c r="J15" s="9">
        <f>+H15+I15</f>
        <v>43</v>
      </c>
      <c r="K15" s="29" t="s">
        <v>36</v>
      </c>
    </row>
    <row r="16" spans="1:11">
      <c r="A16" s="29" t="s">
        <v>35</v>
      </c>
      <c r="B16" s="10" t="s">
        <v>16</v>
      </c>
      <c r="C16" s="1">
        <v>24</v>
      </c>
      <c r="D16" s="1">
        <v>17</v>
      </c>
      <c r="E16" s="9">
        <f t="shared" si="3"/>
        <v>41</v>
      </c>
      <c r="F16" s="113"/>
      <c r="G16" s="10" t="s">
        <v>17</v>
      </c>
      <c r="H16" s="1">
        <v>13</v>
      </c>
      <c r="I16" s="1">
        <v>27</v>
      </c>
      <c r="J16" s="9">
        <f>+H16+I16</f>
        <v>40</v>
      </c>
      <c r="K16" s="29" t="s">
        <v>34</v>
      </c>
    </row>
    <row r="17" spans="1:15">
      <c r="A17" s="29" t="s">
        <v>36</v>
      </c>
      <c r="B17" s="10" t="s">
        <v>18</v>
      </c>
      <c r="C17" s="1">
        <v>20</v>
      </c>
      <c r="D17" s="1">
        <v>21</v>
      </c>
      <c r="E17" s="9">
        <f t="shared" si="3"/>
        <v>41</v>
      </c>
      <c r="F17" s="113"/>
      <c r="G17" s="10" t="s">
        <v>19</v>
      </c>
      <c r="H17" s="1">
        <v>8</v>
      </c>
      <c r="I17" s="1">
        <v>21</v>
      </c>
      <c r="J17" s="9">
        <f>+H17+I17</f>
        <v>29</v>
      </c>
      <c r="K17" s="29" t="s">
        <v>35</v>
      </c>
    </row>
    <row r="18" spans="1:15">
      <c r="A18" s="20"/>
      <c r="B18" s="10"/>
      <c r="C18" s="1"/>
      <c r="D18" s="1"/>
      <c r="E18" s="9"/>
      <c r="F18" s="113"/>
      <c r="G18" s="10" t="s">
        <v>31</v>
      </c>
      <c r="H18" s="1">
        <v>36</v>
      </c>
      <c r="I18" s="1">
        <v>1</v>
      </c>
      <c r="J18" s="9">
        <f>+H18+I18</f>
        <v>37</v>
      </c>
      <c r="K18" s="29" t="s">
        <v>37</v>
      </c>
    </row>
    <row r="19" spans="1:15">
      <c r="A19" s="7" t="s">
        <v>33</v>
      </c>
      <c r="B19" s="8" t="s">
        <v>7</v>
      </c>
      <c r="C19" s="8">
        <f>SUM(C14:C17)</f>
        <v>76</v>
      </c>
      <c r="D19" s="8">
        <f>SUM(D14:D18)</f>
        <v>79</v>
      </c>
      <c r="E19" s="8">
        <f>SUM(E14:E17)</f>
        <v>155</v>
      </c>
      <c r="F19" s="113"/>
      <c r="G19" s="8" t="s">
        <v>7</v>
      </c>
      <c r="H19" s="8">
        <f>SUM(H14:H18)</f>
        <v>78</v>
      </c>
      <c r="I19" s="8">
        <f>SUM(I14:I18)</f>
        <v>101</v>
      </c>
      <c r="J19" s="8">
        <f>SUM(H19:I19)</f>
        <v>179</v>
      </c>
      <c r="K19" s="7" t="s">
        <v>33</v>
      </c>
      <c r="O19" s="13" t="s">
        <v>137</v>
      </c>
    </row>
    <row r="20" spans="1:15">
      <c r="A20" s="9" t="s">
        <v>37</v>
      </c>
      <c r="B20" s="10" t="s">
        <v>20</v>
      </c>
      <c r="C20" s="1">
        <v>9</v>
      </c>
      <c r="D20" s="1">
        <v>21</v>
      </c>
      <c r="E20" s="9">
        <f>+C20+D20</f>
        <v>30</v>
      </c>
      <c r="F20" s="113"/>
      <c r="G20" s="10" t="s">
        <v>21</v>
      </c>
      <c r="H20" s="1">
        <v>8</v>
      </c>
      <c r="I20" s="1">
        <v>14</v>
      </c>
      <c r="J20" s="9">
        <f>+H20+I20</f>
        <v>22</v>
      </c>
      <c r="K20" s="9" t="s">
        <v>35</v>
      </c>
    </row>
    <row r="21" spans="1:15">
      <c r="A21" s="9" t="s">
        <v>34</v>
      </c>
      <c r="B21" s="10" t="s">
        <v>22</v>
      </c>
      <c r="C21" s="1">
        <v>12</v>
      </c>
      <c r="D21" s="1">
        <v>24</v>
      </c>
      <c r="E21" s="9">
        <f t="shared" ref="E21:E23" si="4">+C21+D21</f>
        <v>36</v>
      </c>
      <c r="F21" s="113"/>
      <c r="G21" s="10" t="s">
        <v>23</v>
      </c>
      <c r="H21" s="1">
        <v>13</v>
      </c>
      <c r="I21" s="1">
        <v>31</v>
      </c>
      <c r="J21" s="9">
        <f>+H21+I21</f>
        <v>44</v>
      </c>
      <c r="K21" s="9" t="s">
        <v>34</v>
      </c>
    </row>
    <row r="22" spans="1:15">
      <c r="A22" s="9" t="s">
        <v>36</v>
      </c>
      <c r="B22" s="10" t="s">
        <v>24</v>
      </c>
      <c r="C22" s="1">
        <v>17</v>
      </c>
      <c r="D22" s="1">
        <v>20</v>
      </c>
      <c r="E22" s="9">
        <f t="shared" si="4"/>
        <v>37</v>
      </c>
      <c r="F22" s="113"/>
      <c r="G22" s="10" t="s">
        <v>25</v>
      </c>
      <c r="H22" s="1">
        <v>13</v>
      </c>
      <c r="I22" s="1">
        <v>29</v>
      </c>
      <c r="J22" s="9">
        <f>+H22+I22</f>
        <v>42</v>
      </c>
      <c r="K22" s="9" t="s">
        <v>36</v>
      </c>
    </row>
    <row r="23" spans="1:15">
      <c r="A23" s="9" t="s">
        <v>35</v>
      </c>
      <c r="B23" s="10" t="s">
        <v>26</v>
      </c>
      <c r="C23" s="1">
        <v>19</v>
      </c>
      <c r="D23" s="1">
        <v>19</v>
      </c>
      <c r="E23" s="9">
        <f t="shared" si="4"/>
        <v>38</v>
      </c>
      <c r="F23" s="113"/>
      <c r="G23" s="10" t="s">
        <v>27</v>
      </c>
      <c r="H23" s="1">
        <v>10</v>
      </c>
      <c r="I23" s="1">
        <v>13</v>
      </c>
      <c r="J23" s="9">
        <f>+H23+I23</f>
        <v>23</v>
      </c>
      <c r="K23" s="9" t="s">
        <v>36</v>
      </c>
    </row>
    <row r="24" spans="1:15">
      <c r="A24" s="20"/>
      <c r="B24" s="10"/>
      <c r="C24" s="15"/>
      <c r="D24" s="15"/>
      <c r="E24" s="9"/>
      <c r="F24" s="113"/>
      <c r="G24" s="10" t="s">
        <v>32</v>
      </c>
      <c r="H24" s="1">
        <v>14</v>
      </c>
      <c r="I24" s="1">
        <v>11</v>
      </c>
      <c r="J24" s="9">
        <f>+H24+I24</f>
        <v>25</v>
      </c>
      <c r="K24" s="9" t="s">
        <v>37</v>
      </c>
    </row>
    <row r="25" spans="1:15">
      <c r="A25" s="20"/>
      <c r="B25" s="10"/>
      <c r="C25" s="20"/>
      <c r="D25" s="20"/>
      <c r="E25" s="9"/>
      <c r="F25" s="113"/>
      <c r="G25" s="8" t="s">
        <v>7</v>
      </c>
      <c r="H25" s="8">
        <f>SUM(H20:H24)</f>
        <v>58</v>
      </c>
      <c r="I25" s="8">
        <f>SUM(I20:I24)</f>
        <v>98</v>
      </c>
      <c r="J25" s="8">
        <f>SUM(H25:I25)</f>
        <v>156</v>
      </c>
      <c r="K25" s="21"/>
    </row>
    <row r="26" spans="1:15">
      <c r="A26" s="22"/>
      <c r="B26" s="8" t="s">
        <v>7</v>
      </c>
      <c r="C26" s="8">
        <f>SUM(C20:C23)</f>
        <v>57</v>
      </c>
      <c r="D26" s="8">
        <f t="shared" ref="D26" si="5">SUM(D20:D23)</f>
        <v>84</v>
      </c>
      <c r="E26" s="8">
        <f>SUM(E20:E23)</f>
        <v>141</v>
      </c>
      <c r="F26" s="113"/>
      <c r="G26" s="23" t="s">
        <v>28</v>
      </c>
      <c r="H26" s="23">
        <f>+H13+H19+H25</f>
        <v>271</v>
      </c>
      <c r="I26" s="23">
        <f>+I13+I19+I25</f>
        <v>334</v>
      </c>
      <c r="J26" s="23">
        <f>+J13+J19+J25</f>
        <v>605</v>
      </c>
      <c r="K26" s="16"/>
    </row>
    <row r="27" spans="1:15">
      <c r="A27" s="20"/>
      <c r="B27" s="23" t="s">
        <v>29</v>
      </c>
      <c r="C27" s="23">
        <f>+C13+C19+C26</f>
        <v>208</v>
      </c>
      <c r="D27" s="23">
        <f>+D13+D19+D26</f>
        <v>238</v>
      </c>
      <c r="E27" s="23">
        <f>+E13+E19+E26</f>
        <v>526</v>
      </c>
      <c r="F27" s="114"/>
      <c r="G27" s="11" t="s">
        <v>7</v>
      </c>
      <c r="H27" s="11">
        <f>+H13+H19+H25</f>
        <v>271</v>
      </c>
      <c r="I27" s="11">
        <f>+I13+I19+I25</f>
        <v>334</v>
      </c>
      <c r="J27" s="12">
        <f>+E27+J26</f>
        <v>1131</v>
      </c>
      <c r="K27" s="16"/>
    </row>
    <row r="28" spans="1:15" ht="12" customHeight="1">
      <c r="G28" s="89"/>
    </row>
    <row r="29" spans="1:15">
      <c r="E29" s="4" t="s">
        <v>156</v>
      </c>
      <c r="G29" s="4" t="s">
        <v>152</v>
      </c>
      <c r="I29" s="90">
        <f>+J27/20</f>
        <v>56.55</v>
      </c>
      <c r="J29" s="4" t="s">
        <v>153</v>
      </c>
    </row>
    <row r="30" spans="1:15">
      <c r="G30" s="4" t="s">
        <v>154</v>
      </c>
      <c r="I30" s="4">
        <v>42</v>
      </c>
      <c r="J30" s="4" t="s">
        <v>153</v>
      </c>
    </row>
    <row r="31" spans="1:15">
      <c r="G31" s="4" t="s">
        <v>155</v>
      </c>
      <c r="I31" s="90">
        <f>+I29-I30</f>
        <v>14.549999999999997</v>
      </c>
      <c r="J31" s="4" t="s">
        <v>153</v>
      </c>
    </row>
  </sheetData>
  <mergeCells count="4">
    <mergeCell ref="B2:J2"/>
    <mergeCell ref="B3:J3"/>
    <mergeCell ref="B4:J4"/>
    <mergeCell ref="F5:F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topLeftCell="A10" zoomScale="96" zoomScaleNormal="96" workbookViewId="0">
      <selection activeCell="N28" sqref="N28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142</v>
      </c>
      <c r="J1" s="6"/>
    </row>
    <row r="2" spans="1:17">
      <c r="B2" s="109" t="s">
        <v>54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141</v>
      </c>
      <c r="C3" s="109"/>
      <c r="D3" s="109"/>
      <c r="E3" s="109"/>
      <c r="F3" s="109"/>
      <c r="G3" s="109"/>
      <c r="H3" s="109"/>
      <c r="I3" s="109"/>
      <c r="J3" s="109"/>
      <c r="M3" s="110" t="s">
        <v>57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10" t="s">
        <v>0</v>
      </c>
      <c r="C6" s="1">
        <v>14</v>
      </c>
      <c r="D6" s="1">
        <v>19</v>
      </c>
      <c r="E6" s="9">
        <f>+C6+D6</f>
        <v>33</v>
      </c>
      <c r="F6" s="113"/>
      <c r="G6" s="10" t="s">
        <v>8</v>
      </c>
      <c r="H6" s="1">
        <v>11</v>
      </c>
      <c r="I6" s="1">
        <v>19</v>
      </c>
      <c r="J6" s="9">
        <f>+H6+I6</f>
        <v>30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34</v>
      </c>
      <c r="B7" s="10" t="s">
        <v>1</v>
      </c>
      <c r="C7" s="1">
        <v>18</v>
      </c>
      <c r="D7" s="1">
        <v>22</v>
      </c>
      <c r="E7" s="9">
        <f t="shared" ref="E7:E9" si="0">+C7+D7</f>
        <v>40</v>
      </c>
      <c r="F7" s="113"/>
      <c r="G7" s="10" t="s">
        <v>9</v>
      </c>
      <c r="H7" s="1">
        <v>10</v>
      </c>
      <c r="I7" s="1">
        <v>33</v>
      </c>
      <c r="J7" s="9">
        <f t="shared" ref="J7:J10" si="1">+H7+I7</f>
        <v>43</v>
      </c>
      <c r="K7" s="29" t="s">
        <v>36</v>
      </c>
      <c r="M7" s="19" t="s">
        <v>38</v>
      </c>
      <c r="N7" s="17">
        <f>+E6</f>
        <v>33</v>
      </c>
      <c r="O7" s="17">
        <f>+E7+E8</f>
        <v>81</v>
      </c>
      <c r="P7" s="17">
        <f>+E9</f>
        <v>41</v>
      </c>
      <c r="Q7" s="27"/>
    </row>
    <row r="8" spans="1:17" ht="20.100000000000001" customHeight="1">
      <c r="A8" s="29" t="s">
        <v>35</v>
      </c>
      <c r="B8" s="10" t="s">
        <v>2</v>
      </c>
      <c r="C8" s="1">
        <v>24</v>
      </c>
      <c r="D8" s="1">
        <v>17</v>
      </c>
      <c r="E8" s="9">
        <f t="shared" si="0"/>
        <v>41</v>
      </c>
      <c r="F8" s="113"/>
      <c r="G8" s="10" t="s">
        <v>10</v>
      </c>
      <c r="H8" s="1">
        <v>13</v>
      </c>
      <c r="I8" s="1">
        <v>27</v>
      </c>
      <c r="J8" s="9">
        <f t="shared" si="1"/>
        <v>40</v>
      </c>
      <c r="K8" s="29" t="s">
        <v>34</v>
      </c>
      <c r="M8" s="19" t="s">
        <v>39</v>
      </c>
      <c r="N8" s="17">
        <f>+E13</f>
        <v>30</v>
      </c>
      <c r="O8" s="17">
        <f>+E14+E15</f>
        <v>73</v>
      </c>
      <c r="P8" s="17">
        <f>+E16</f>
        <v>38</v>
      </c>
      <c r="Q8" s="27"/>
    </row>
    <row r="9" spans="1:17" ht="20.100000000000001" customHeight="1">
      <c r="A9" s="29" t="s">
        <v>36</v>
      </c>
      <c r="B9" s="10" t="s">
        <v>3</v>
      </c>
      <c r="C9" s="1">
        <v>20</v>
      </c>
      <c r="D9" s="1">
        <v>21</v>
      </c>
      <c r="E9" s="9">
        <f t="shared" si="0"/>
        <v>41</v>
      </c>
      <c r="F9" s="113"/>
      <c r="G9" s="10" t="s">
        <v>11</v>
      </c>
      <c r="H9" s="1">
        <v>8</v>
      </c>
      <c r="I9" s="1">
        <v>21</v>
      </c>
      <c r="J9" s="9">
        <f t="shared" si="1"/>
        <v>29</v>
      </c>
      <c r="K9" s="29" t="s">
        <v>35</v>
      </c>
      <c r="M9" s="19" t="s">
        <v>40</v>
      </c>
      <c r="N9" s="17">
        <f>+E19</f>
        <v>19</v>
      </c>
      <c r="O9" s="17">
        <f>+E20+E21</f>
        <v>83</v>
      </c>
      <c r="P9" s="17">
        <f>+E22</f>
        <v>38</v>
      </c>
      <c r="Q9" s="27"/>
    </row>
    <row r="10" spans="1:17" ht="20.100000000000001" customHeight="1">
      <c r="A10" s="29"/>
      <c r="B10" s="10"/>
      <c r="C10" s="1"/>
      <c r="D10" s="1"/>
      <c r="E10" s="9"/>
      <c r="F10" s="113"/>
      <c r="G10" s="10" t="s">
        <v>30</v>
      </c>
      <c r="H10" s="1">
        <v>36</v>
      </c>
      <c r="I10" s="1">
        <v>1</v>
      </c>
      <c r="J10" s="9">
        <f t="shared" si="1"/>
        <v>37</v>
      </c>
      <c r="K10" s="29" t="s">
        <v>37</v>
      </c>
      <c r="M10" s="18" t="s">
        <v>7</v>
      </c>
      <c r="N10" s="18">
        <f>SUM(N7:N9)</f>
        <v>82</v>
      </c>
      <c r="O10" s="18">
        <f t="shared" ref="O10:Q10" si="2">SUM(O7:O9)</f>
        <v>237</v>
      </c>
      <c r="P10" s="18">
        <f t="shared" si="2"/>
        <v>117</v>
      </c>
      <c r="Q10" s="18">
        <f t="shared" si="2"/>
        <v>0</v>
      </c>
    </row>
    <row r="11" spans="1:17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106" t="s">
        <v>45</v>
      </c>
      <c r="N11" s="107"/>
      <c r="O11" s="107"/>
      <c r="P11" s="108"/>
      <c r="Q11" s="18">
        <f>+N10+O10+P10+Q10</f>
        <v>436</v>
      </c>
    </row>
    <row r="12" spans="1:17" s="4" customFormat="1" ht="20.100000000000001" customHeight="1">
      <c r="A12" s="7" t="s">
        <v>33</v>
      </c>
      <c r="B12" s="8" t="s">
        <v>7</v>
      </c>
      <c r="C12" s="8">
        <f>SUM(C6:C9)</f>
        <v>76</v>
      </c>
      <c r="D12" s="8">
        <f t="shared" ref="D12:E12" si="3">SUM(D6:D9)</f>
        <v>79</v>
      </c>
      <c r="E12" s="8">
        <f t="shared" si="3"/>
        <v>155</v>
      </c>
      <c r="F12" s="113"/>
      <c r="G12" s="8" t="s">
        <v>7</v>
      </c>
      <c r="H12" s="8">
        <f>SUM(H6:H11)</f>
        <v>78</v>
      </c>
      <c r="I12" s="8">
        <f>SUM(I6:I11)</f>
        <v>101</v>
      </c>
      <c r="J12" s="8">
        <f>SUM(J6:J11)</f>
        <v>179</v>
      </c>
      <c r="K12" s="7" t="s">
        <v>33</v>
      </c>
    </row>
    <row r="13" spans="1:17">
      <c r="A13" s="9" t="s">
        <v>37</v>
      </c>
      <c r="B13" s="10" t="s">
        <v>12</v>
      </c>
      <c r="C13" s="1">
        <v>9</v>
      </c>
      <c r="D13" s="1">
        <v>21</v>
      </c>
      <c r="E13" s="9">
        <f>+C13+D13</f>
        <v>30</v>
      </c>
      <c r="F13" s="113"/>
      <c r="G13" s="10" t="s">
        <v>13</v>
      </c>
      <c r="H13" s="1">
        <v>8</v>
      </c>
      <c r="I13" s="1">
        <v>14</v>
      </c>
      <c r="J13" s="9">
        <f>+H13+I13</f>
        <v>22</v>
      </c>
      <c r="K13" s="9" t="s">
        <v>35</v>
      </c>
      <c r="M13" s="110" t="s">
        <v>56</v>
      </c>
      <c r="N13" s="110"/>
      <c r="O13" s="110"/>
      <c r="P13" s="110"/>
    </row>
    <row r="14" spans="1:17">
      <c r="A14" s="9" t="s">
        <v>34</v>
      </c>
      <c r="B14" s="10" t="s">
        <v>14</v>
      </c>
      <c r="C14" s="1">
        <v>12</v>
      </c>
      <c r="D14" s="1">
        <v>24</v>
      </c>
      <c r="E14" s="9">
        <f t="shared" ref="E14:E16" si="4">+C14+D14</f>
        <v>36</v>
      </c>
      <c r="F14" s="113"/>
      <c r="G14" s="10" t="s">
        <v>15</v>
      </c>
      <c r="H14" s="1">
        <v>13</v>
      </c>
      <c r="I14" s="1">
        <v>31</v>
      </c>
      <c r="J14" s="9">
        <f>+H14+I14</f>
        <v>44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10" t="s">
        <v>16</v>
      </c>
      <c r="C15" s="1">
        <v>17</v>
      </c>
      <c r="D15" s="1">
        <v>20</v>
      </c>
      <c r="E15" s="9">
        <f t="shared" si="4"/>
        <v>37</v>
      </c>
      <c r="F15" s="113"/>
      <c r="G15" s="10" t="s">
        <v>17</v>
      </c>
      <c r="H15" s="1">
        <v>13</v>
      </c>
      <c r="I15" s="1">
        <v>29</v>
      </c>
      <c r="J15" s="9">
        <f>+H15+I15</f>
        <v>42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10" t="s">
        <v>18</v>
      </c>
      <c r="C16" s="1">
        <v>19</v>
      </c>
      <c r="D16" s="1">
        <v>19</v>
      </c>
      <c r="E16" s="9">
        <f t="shared" si="4"/>
        <v>38</v>
      </c>
      <c r="F16" s="113"/>
      <c r="G16" s="10" t="s">
        <v>19</v>
      </c>
      <c r="H16" s="1">
        <v>10</v>
      </c>
      <c r="I16" s="1">
        <v>13</v>
      </c>
      <c r="J16" s="9">
        <f>+H16+I16</f>
        <v>23</v>
      </c>
      <c r="K16" s="9" t="s">
        <v>36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20">
      <c r="A17" s="20"/>
      <c r="B17" s="10"/>
      <c r="C17" s="1"/>
      <c r="D17" s="1"/>
      <c r="E17" s="9"/>
      <c r="F17" s="113"/>
      <c r="G17" s="10" t="s">
        <v>31</v>
      </c>
      <c r="H17" s="1">
        <v>14</v>
      </c>
      <c r="I17" s="1">
        <v>11</v>
      </c>
      <c r="J17" s="9">
        <f>+H17+I17</f>
        <v>25</v>
      </c>
      <c r="K17" s="9" t="s">
        <v>37</v>
      </c>
      <c r="M17" s="19" t="s">
        <v>46</v>
      </c>
      <c r="N17" s="17">
        <f>+J6</f>
        <v>30</v>
      </c>
      <c r="O17" s="17">
        <f>+J7+J8</f>
        <v>83</v>
      </c>
      <c r="P17" s="17">
        <f>+J9</f>
        <v>29</v>
      </c>
      <c r="Q17" s="17">
        <f>+J10</f>
        <v>37</v>
      </c>
    </row>
    <row r="18" spans="1:20">
      <c r="A18" s="7" t="s">
        <v>33</v>
      </c>
      <c r="B18" s="8" t="s">
        <v>7</v>
      </c>
      <c r="C18" s="8">
        <f>SUM(C13:C16)</f>
        <v>57</v>
      </c>
      <c r="D18" s="8">
        <f>SUM(D13:D17)</f>
        <v>84</v>
      </c>
      <c r="E18" s="8">
        <f>SUM(E13:E17)</f>
        <v>141</v>
      </c>
      <c r="F18" s="113"/>
      <c r="G18" s="8" t="s">
        <v>7</v>
      </c>
      <c r="H18" s="8">
        <f>SUM(H13:H17)</f>
        <v>58</v>
      </c>
      <c r="I18" s="8">
        <f>SUM(I13:I17)</f>
        <v>98</v>
      </c>
      <c r="J18" s="8">
        <f>SUM(H18:I18)</f>
        <v>156</v>
      </c>
      <c r="K18" s="7" t="s">
        <v>33</v>
      </c>
      <c r="M18" s="19" t="s">
        <v>47</v>
      </c>
      <c r="N18" s="17">
        <f>+J13</f>
        <v>22</v>
      </c>
      <c r="O18" s="17">
        <f>+J14+J15</f>
        <v>86</v>
      </c>
      <c r="P18" s="17">
        <f>+J16</f>
        <v>23</v>
      </c>
      <c r="Q18" s="17">
        <f>+J17</f>
        <v>25</v>
      </c>
      <c r="T18" s="13" t="s">
        <v>137</v>
      </c>
    </row>
    <row r="19" spans="1:20">
      <c r="A19" s="9" t="s">
        <v>35</v>
      </c>
      <c r="B19" s="10" t="s">
        <v>20</v>
      </c>
      <c r="C19" s="1">
        <v>3</v>
      </c>
      <c r="D19" s="1">
        <v>16</v>
      </c>
      <c r="E19" s="9">
        <f>+C19+D19</f>
        <v>19</v>
      </c>
      <c r="F19" s="113"/>
      <c r="G19" s="10" t="s">
        <v>21</v>
      </c>
      <c r="H19" s="1">
        <v>1</v>
      </c>
      <c r="I19" s="1">
        <v>7</v>
      </c>
      <c r="J19" s="9">
        <f>+H19+I19</f>
        <v>8</v>
      </c>
      <c r="K19" s="9" t="s">
        <v>36</v>
      </c>
      <c r="M19" s="19" t="s">
        <v>48</v>
      </c>
      <c r="N19" s="17">
        <f>+J19</f>
        <v>8</v>
      </c>
      <c r="O19" s="17">
        <f>+J20+J21</f>
        <v>80</v>
      </c>
      <c r="P19" s="17">
        <f>+J22</f>
        <v>31</v>
      </c>
      <c r="Q19" s="17">
        <f>+J23</f>
        <v>22</v>
      </c>
    </row>
    <row r="20" spans="1:20">
      <c r="A20" s="9" t="s">
        <v>36</v>
      </c>
      <c r="B20" s="10" t="s">
        <v>22</v>
      </c>
      <c r="C20" s="1">
        <v>22</v>
      </c>
      <c r="D20" s="1">
        <v>21</v>
      </c>
      <c r="E20" s="9">
        <f t="shared" ref="E20:E22" si="5">+C20+D20</f>
        <v>43</v>
      </c>
      <c r="F20" s="113"/>
      <c r="G20" s="10" t="s">
        <v>23</v>
      </c>
      <c r="H20" s="1">
        <v>12</v>
      </c>
      <c r="I20" s="1">
        <v>28</v>
      </c>
      <c r="J20" s="9">
        <f>+H20+I20</f>
        <v>40</v>
      </c>
      <c r="K20" s="9" t="s">
        <v>37</v>
      </c>
      <c r="M20" s="18" t="s">
        <v>7</v>
      </c>
      <c r="N20" s="18">
        <f>SUM(N17:N19)</f>
        <v>60</v>
      </c>
      <c r="O20" s="18">
        <f t="shared" ref="O20:Q20" si="6">SUM(O17:O19)</f>
        <v>249</v>
      </c>
      <c r="P20" s="18">
        <f t="shared" si="6"/>
        <v>83</v>
      </c>
      <c r="Q20" s="18">
        <f t="shared" si="6"/>
        <v>84</v>
      </c>
    </row>
    <row r="21" spans="1:20">
      <c r="A21" s="9" t="s">
        <v>37</v>
      </c>
      <c r="B21" s="10" t="s">
        <v>24</v>
      </c>
      <c r="C21" s="1">
        <v>25</v>
      </c>
      <c r="D21" s="1">
        <v>15</v>
      </c>
      <c r="E21" s="9">
        <f t="shared" si="5"/>
        <v>40</v>
      </c>
      <c r="F21" s="113"/>
      <c r="G21" s="10" t="s">
        <v>25</v>
      </c>
      <c r="H21" s="1">
        <v>12</v>
      </c>
      <c r="I21" s="1">
        <v>28</v>
      </c>
      <c r="J21" s="9">
        <f>+H21+I21</f>
        <v>40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476</v>
      </c>
    </row>
    <row r="22" spans="1:20">
      <c r="A22" s="9" t="s">
        <v>34</v>
      </c>
      <c r="B22" s="10" t="s">
        <v>26</v>
      </c>
      <c r="C22" s="1">
        <v>17</v>
      </c>
      <c r="D22" s="1">
        <v>21</v>
      </c>
      <c r="E22" s="9">
        <f t="shared" si="5"/>
        <v>38</v>
      </c>
      <c r="F22" s="113"/>
      <c r="G22" s="10" t="s">
        <v>27</v>
      </c>
      <c r="H22" s="1">
        <v>18</v>
      </c>
      <c r="I22" s="1">
        <v>13</v>
      </c>
      <c r="J22" s="9">
        <f>+H22+I22</f>
        <v>31</v>
      </c>
      <c r="K22" s="9" t="s">
        <v>37</v>
      </c>
      <c r="M22" s="18" t="s">
        <v>7</v>
      </c>
      <c r="N22" s="19">
        <f>+N10+N20</f>
        <v>142</v>
      </c>
      <c r="O22" s="19">
        <f t="shared" ref="O22:P22" si="7">+O10+O20</f>
        <v>486</v>
      </c>
      <c r="P22" s="19">
        <f t="shared" si="7"/>
        <v>200</v>
      </c>
      <c r="Q22" s="19">
        <f>+Q10+Q20</f>
        <v>84</v>
      </c>
    </row>
    <row r="23" spans="1:20">
      <c r="A23" s="20"/>
      <c r="B23" s="10"/>
      <c r="C23" s="15"/>
      <c r="D23" s="15"/>
      <c r="E23" s="9"/>
      <c r="F23" s="113"/>
      <c r="G23" s="10" t="s">
        <v>32</v>
      </c>
      <c r="H23" s="1">
        <v>13</v>
      </c>
      <c r="I23" s="1">
        <v>9</v>
      </c>
      <c r="J23" s="9">
        <f>+H23+I23</f>
        <v>22</v>
      </c>
      <c r="K23" s="9" t="s">
        <v>34</v>
      </c>
      <c r="P23" s="18" t="s">
        <v>60</v>
      </c>
      <c r="Q23" s="19">
        <f>+N22+O22+P22+Q22</f>
        <v>912</v>
      </c>
    </row>
    <row r="24" spans="1:20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56</v>
      </c>
      <c r="I24" s="8">
        <f>SUM(I19:I23)</f>
        <v>85</v>
      </c>
      <c r="J24" s="8">
        <f>SUM(H24:I24)</f>
        <v>141</v>
      </c>
      <c r="K24" s="21"/>
    </row>
    <row r="25" spans="1:20">
      <c r="A25" s="22"/>
      <c r="B25" s="8" t="s">
        <v>7</v>
      </c>
      <c r="C25" s="8">
        <f>SUM(C19:C22)</f>
        <v>67</v>
      </c>
      <c r="D25" s="8">
        <f t="shared" ref="D25:E25" si="8">SUM(D19:D22)</f>
        <v>73</v>
      </c>
      <c r="E25" s="8">
        <f t="shared" si="8"/>
        <v>140</v>
      </c>
      <c r="F25" s="113"/>
      <c r="G25" s="23" t="s">
        <v>28</v>
      </c>
      <c r="H25" s="23">
        <f>+H12+H18+H24</f>
        <v>192</v>
      </c>
      <c r="I25" s="23">
        <f>+I12+I18+I24</f>
        <v>284</v>
      </c>
      <c r="J25" s="23">
        <f>+J12+J18+J24</f>
        <v>476</v>
      </c>
      <c r="K25" s="16"/>
    </row>
    <row r="26" spans="1:20">
      <c r="A26" s="20"/>
      <c r="B26" s="23" t="s">
        <v>29</v>
      </c>
      <c r="C26" s="23">
        <f>+C12+C18+C25</f>
        <v>200</v>
      </c>
      <c r="D26" s="23">
        <f t="shared" ref="D26:E26" si="9">+D12+D18+D25</f>
        <v>236</v>
      </c>
      <c r="E26" s="23">
        <f t="shared" si="9"/>
        <v>436</v>
      </c>
      <c r="F26" s="114"/>
      <c r="G26" s="11" t="s">
        <v>7</v>
      </c>
      <c r="H26" s="11">
        <f>+C26+H25</f>
        <v>392</v>
      </c>
      <c r="I26" s="11">
        <f>+D26+I25</f>
        <v>520</v>
      </c>
      <c r="J26" s="12">
        <f>+E26+J25</f>
        <v>912</v>
      </c>
      <c r="K26" s="16"/>
    </row>
    <row r="27" spans="1:20">
      <c r="G27" s="89" t="s">
        <v>143</v>
      </c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7"/>
  <sheetViews>
    <sheetView zoomScale="96" zoomScaleNormal="96" workbookViewId="0">
      <selection activeCell="O25" sqref="O25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18.625" style="13" customWidth="1"/>
    <col min="18" max="16384" width="9" style="13"/>
  </cols>
  <sheetData>
    <row r="1" spans="1:17">
      <c r="H1" s="5" t="s">
        <v>52</v>
      </c>
      <c r="J1" s="6"/>
    </row>
    <row r="2" spans="1:17">
      <c r="B2" s="109" t="s">
        <v>54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138</v>
      </c>
      <c r="C3" s="109"/>
      <c r="D3" s="109"/>
      <c r="E3" s="109"/>
      <c r="F3" s="109"/>
      <c r="G3" s="109"/>
      <c r="H3" s="109"/>
      <c r="I3" s="109"/>
      <c r="J3" s="109"/>
      <c r="M3" s="110" t="s">
        <v>57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10" t="s">
        <v>0</v>
      </c>
      <c r="C6" s="1">
        <v>14</v>
      </c>
      <c r="D6" s="1">
        <v>19</v>
      </c>
      <c r="E6" s="9">
        <f>+C6+D6</f>
        <v>33</v>
      </c>
      <c r="F6" s="113"/>
      <c r="G6" s="10" t="s">
        <v>8</v>
      </c>
      <c r="H6" s="1">
        <v>11</v>
      </c>
      <c r="I6" s="1">
        <v>19</v>
      </c>
      <c r="J6" s="9">
        <f>+H6+I6</f>
        <v>30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34</v>
      </c>
      <c r="B7" s="10" t="s">
        <v>1</v>
      </c>
      <c r="C7" s="1">
        <v>18</v>
      </c>
      <c r="D7" s="1">
        <v>23</v>
      </c>
      <c r="E7" s="9">
        <f t="shared" ref="E7:E9" si="0">+C7+D7</f>
        <v>41</v>
      </c>
      <c r="F7" s="113"/>
      <c r="G7" s="10" t="s">
        <v>9</v>
      </c>
      <c r="H7" s="1">
        <v>10</v>
      </c>
      <c r="I7" s="1">
        <v>33</v>
      </c>
      <c r="J7" s="9">
        <f t="shared" ref="J7:J10" si="1">+H7+I7</f>
        <v>43</v>
      </c>
      <c r="K7" s="29" t="s">
        <v>36</v>
      </c>
      <c r="M7" s="19" t="s">
        <v>38</v>
      </c>
      <c r="N7" s="17">
        <v>33</v>
      </c>
      <c r="O7" s="17">
        <f>+E7+E8</f>
        <v>82</v>
      </c>
      <c r="P7" s="17">
        <f>+E9</f>
        <v>41</v>
      </c>
      <c r="Q7" s="27"/>
    </row>
    <row r="8" spans="1:17" ht="20.100000000000001" customHeight="1">
      <c r="A8" s="29" t="s">
        <v>35</v>
      </c>
      <c r="B8" s="10" t="s">
        <v>2</v>
      </c>
      <c r="C8" s="1">
        <v>24</v>
      </c>
      <c r="D8" s="1">
        <v>17</v>
      </c>
      <c r="E8" s="9">
        <f t="shared" si="0"/>
        <v>41</v>
      </c>
      <c r="F8" s="113"/>
      <c r="G8" s="10" t="s">
        <v>10</v>
      </c>
      <c r="H8" s="1">
        <v>12</v>
      </c>
      <c r="I8" s="1">
        <v>28</v>
      </c>
      <c r="J8" s="9">
        <f t="shared" si="1"/>
        <v>40</v>
      </c>
      <c r="K8" s="29" t="s">
        <v>34</v>
      </c>
      <c r="M8" s="19" t="s">
        <v>39</v>
      </c>
      <c r="N8" s="17">
        <f>+E13</f>
        <v>30</v>
      </c>
      <c r="O8" s="17">
        <f>+E14+E15</f>
        <v>75</v>
      </c>
      <c r="P8" s="17">
        <f>+E16</f>
        <v>38</v>
      </c>
      <c r="Q8" s="27"/>
    </row>
    <row r="9" spans="1:17" ht="20.100000000000001" customHeight="1">
      <c r="A9" s="29" t="s">
        <v>36</v>
      </c>
      <c r="B9" s="10" t="s">
        <v>3</v>
      </c>
      <c r="C9" s="1">
        <v>20</v>
      </c>
      <c r="D9" s="1">
        <v>21</v>
      </c>
      <c r="E9" s="9">
        <f t="shared" si="0"/>
        <v>41</v>
      </c>
      <c r="F9" s="113"/>
      <c r="G9" s="10" t="s">
        <v>11</v>
      </c>
      <c r="H9" s="1">
        <v>8</v>
      </c>
      <c r="I9" s="1">
        <v>20</v>
      </c>
      <c r="J9" s="9">
        <f t="shared" si="1"/>
        <v>28</v>
      </c>
      <c r="K9" s="29" t="s">
        <v>35</v>
      </c>
      <c r="M9" s="19" t="s">
        <v>40</v>
      </c>
      <c r="N9" s="17">
        <v>20</v>
      </c>
      <c r="O9" s="17">
        <f>+E20+E21</f>
        <v>84</v>
      </c>
      <c r="P9" s="17">
        <f>+E22</f>
        <v>38</v>
      </c>
      <c r="Q9" s="27"/>
    </row>
    <row r="10" spans="1:17" ht="20.100000000000001" customHeight="1">
      <c r="A10" s="29"/>
      <c r="B10" s="10"/>
      <c r="C10" s="1"/>
      <c r="D10" s="1"/>
      <c r="E10" s="9"/>
      <c r="F10" s="113"/>
      <c r="G10" s="10" t="s">
        <v>30</v>
      </c>
      <c r="H10" s="1">
        <v>36</v>
      </c>
      <c r="I10" s="1">
        <v>1</v>
      </c>
      <c r="J10" s="9">
        <f t="shared" si="1"/>
        <v>37</v>
      </c>
      <c r="K10" s="29" t="s">
        <v>37</v>
      </c>
      <c r="M10" s="18" t="s">
        <v>7</v>
      </c>
      <c r="N10" s="18">
        <f>SUM(N7:N9)</f>
        <v>83</v>
      </c>
      <c r="O10" s="18">
        <f t="shared" ref="O10:Q10" si="2">SUM(O7:O9)</f>
        <v>241</v>
      </c>
      <c r="P10" s="18">
        <f t="shared" si="2"/>
        <v>117</v>
      </c>
      <c r="Q10" s="18">
        <f t="shared" si="2"/>
        <v>0</v>
      </c>
    </row>
    <row r="11" spans="1:17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106" t="s">
        <v>45</v>
      </c>
      <c r="N11" s="107"/>
      <c r="O11" s="107"/>
      <c r="P11" s="108"/>
      <c r="Q11" s="18">
        <f>+N10+O10+P10+Q10</f>
        <v>441</v>
      </c>
    </row>
    <row r="12" spans="1:17" s="4" customFormat="1" ht="20.100000000000001" customHeight="1">
      <c r="A12" s="7" t="s">
        <v>33</v>
      </c>
      <c r="B12" s="8" t="s">
        <v>7</v>
      </c>
      <c r="C12" s="8">
        <f>SUM(C6:C9)</f>
        <v>76</v>
      </c>
      <c r="D12" s="8">
        <f t="shared" ref="D12:E12" si="3">SUM(D6:D9)</f>
        <v>80</v>
      </c>
      <c r="E12" s="8">
        <f t="shared" si="3"/>
        <v>156</v>
      </c>
      <c r="F12" s="113"/>
      <c r="G12" s="8" t="s">
        <v>7</v>
      </c>
      <c r="H12" s="8">
        <f>SUM(H6:H11)</f>
        <v>77</v>
      </c>
      <c r="I12" s="8">
        <f>SUM(I6:I11)</f>
        <v>101</v>
      </c>
      <c r="J12" s="8">
        <f>SUM(J6:J11)</f>
        <v>178</v>
      </c>
      <c r="K12" s="7" t="s">
        <v>33</v>
      </c>
    </row>
    <row r="13" spans="1:17">
      <c r="A13" s="9" t="s">
        <v>37</v>
      </c>
      <c r="B13" s="10" t="s">
        <v>12</v>
      </c>
      <c r="C13" s="1">
        <v>9</v>
      </c>
      <c r="D13" s="1">
        <v>21</v>
      </c>
      <c r="E13" s="9">
        <f>+C13+D13</f>
        <v>30</v>
      </c>
      <c r="F13" s="113"/>
      <c r="G13" s="10" t="s">
        <v>13</v>
      </c>
      <c r="H13" s="1">
        <v>8</v>
      </c>
      <c r="I13" s="1">
        <v>14</v>
      </c>
      <c r="J13" s="9">
        <f>+H13+I13</f>
        <v>22</v>
      </c>
      <c r="K13" s="9" t="s">
        <v>35</v>
      </c>
      <c r="M13" s="110" t="s">
        <v>56</v>
      </c>
      <c r="N13" s="110"/>
      <c r="O13" s="110"/>
      <c r="P13" s="110"/>
    </row>
    <row r="14" spans="1:17">
      <c r="A14" s="9" t="s">
        <v>34</v>
      </c>
      <c r="B14" s="10" t="s">
        <v>14</v>
      </c>
      <c r="C14" s="1">
        <v>12</v>
      </c>
      <c r="D14" s="1">
        <v>25</v>
      </c>
      <c r="E14" s="9">
        <f t="shared" ref="E14:E16" si="4">+C14+D14</f>
        <v>37</v>
      </c>
      <c r="F14" s="113"/>
      <c r="G14" s="10" t="s">
        <v>15</v>
      </c>
      <c r="H14" s="1">
        <v>13</v>
      </c>
      <c r="I14" s="1">
        <v>31</v>
      </c>
      <c r="J14" s="9">
        <f>+H14+I14</f>
        <v>44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10" t="s">
        <v>16</v>
      </c>
      <c r="C15" s="1">
        <v>17</v>
      </c>
      <c r="D15" s="1">
        <v>21</v>
      </c>
      <c r="E15" s="9">
        <f t="shared" si="4"/>
        <v>38</v>
      </c>
      <c r="F15" s="113"/>
      <c r="G15" s="10" t="s">
        <v>17</v>
      </c>
      <c r="H15" s="1">
        <v>14</v>
      </c>
      <c r="I15" s="1">
        <v>30</v>
      </c>
      <c r="J15" s="9">
        <f>+H15+I15</f>
        <v>44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10" t="s">
        <v>18</v>
      </c>
      <c r="C16" s="1">
        <v>19</v>
      </c>
      <c r="D16" s="1">
        <v>19</v>
      </c>
      <c r="E16" s="9">
        <f t="shared" si="4"/>
        <v>38</v>
      </c>
      <c r="F16" s="113"/>
      <c r="G16" s="10" t="s">
        <v>19</v>
      </c>
      <c r="H16" s="1">
        <v>11</v>
      </c>
      <c r="I16" s="1">
        <v>13</v>
      </c>
      <c r="J16" s="9">
        <f>+H16+I16</f>
        <v>24</v>
      </c>
      <c r="K16" s="9" t="s">
        <v>36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20">
      <c r="A17" s="20"/>
      <c r="B17" s="10"/>
      <c r="C17" s="1"/>
      <c r="D17" s="1"/>
      <c r="E17" s="9"/>
      <c r="F17" s="113"/>
      <c r="G17" s="10" t="s">
        <v>31</v>
      </c>
      <c r="H17" s="1">
        <v>15</v>
      </c>
      <c r="I17" s="1">
        <v>11</v>
      </c>
      <c r="J17" s="9">
        <f>+H17+I17</f>
        <v>26</v>
      </c>
      <c r="K17" s="9" t="s">
        <v>37</v>
      </c>
      <c r="M17" s="19" t="s">
        <v>46</v>
      </c>
      <c r="N17" s="17">
        <f>+J6</f>
        <v>30</v>
      </c>
      <c r="O17" s="17">
        <f>+J7+J8</f>
        <v>83</v>
      </c>
      <c r="P17" s="17">
        <f>+J9</f>
        <v>28</v>
      </c>
      <c r="Q17" s="17">
        <f>+J10</f>
        <v>37</v>
      </c>
    </row>
    <row r="18" spans="1:20">
      <c r="A18" s="7" t="s">
        <v>33</v>
      </c>
      <c r="B18" s="8" t="s">
        <v>7</v>
      </c>
      <c r="C18" s="8">
        <f>SUM(C13:C16)</f>
        <v>57</v>
      </c>
      <c r="D18" s="8">
        <f>SUM(D13:D17)</f>
        <v>86</v>
      </c>
      <c r="E18" s="8">
        <f>SUM(E13:E17)</f>
        <v>143</v>
      </c>
      <c r="F18" s="113"/>
      <c r="G18" s="8" t="s">
        <v>7</v>
      </c>
      <c r="H18" s="8">
        <f>SUM(H13:H17)</f>
        <v>61</v>
      </c>
      <c r="I18" s="8">
        <f>SUM(I13:I17)</f>
        <v>99</v>
      </c>
      <c r="J18" s="8">
        <f>SUM(H18:I18)</f>
        <v>160</v>
      </c>
      <c r="K18" s="7" t="s">
        <v>33</v>
      </c>
      <c r="M18" s="19" t="s">
        <v>47</v>
      </c>
      <c r="N18" s="17">
        <f>+J13</f>
        <v>22</v>
      </c>
      <c r="O18" s="17">
        <f>+J14+J15</f>
        <v>88</v>
      </c>
      <c r="P18" s="17">
        <f>+J16</f>
        <v>24</v>
      </c>
      <c r="Q18" s="17">
        <f>+J17</f>
        <v>26</v>
      </c>
      <c r="T18" s="13" t="s">
        <v>137</v>
      </c>
    </row>
    <row r="19" spans="1:20">
      <c r="A19" s="9" t="s">
        <v>35</v>
      </c>
      <c r="B19" s="10" t="s">
        <v>20</v>
      </c>
      <c r="C19" s="1">
        <v>4</v>
      </c>
      <c r="D19" s="1">
        <v>16</v>
      </c>
      <c r="E19" s="9">
        <f>+C19+D19</f>
        <v>20</v>
      </c>
      <c r="F19" s="113"/>
      <c r="G19" s="10" t="s">
        <v>21</v>
      </c>
      <c r="H19" s="1">
        <v>1</v>
      </c>
      <c r="I19" s="1">
        <v>7</v>
      </c>
      <c r="J19" s="9">
        <f>+H19+I19</f>
        <v>8</v>
      </c>
      <c r="K19" s="9" t="s">
        <v>36</v>
      </c>
      <c r="M19" s="19" t="s">
        <v>48</v>
      </c>
      <c r="N19" s="17">
        <f>+J19</f>
        <v>8</v>
      </c>
      <c r="O19" s="17">
        <f>+J20+J21</f>
        <v>81</v>
      </c>
      <c r="P19" s="17">
        <f>+J22</f>
        <v>31</v>
      </c>
      <c r="Q19" s="17">
        <f>+J23</f>
        <v>22</v>
      </c>
    </row>
    <row r="20" spans="1:20">
      <c r="A20" s="9" t="s">
        <v>36</v>
      </c>
      <c r="B20" s="10" t="s">
        <v>22</v>
      </c>
      <c r="C20" s="1">
        <v>23</v>
      </c>
      <c r="D20" s="1">
        <v>20</v>
      </c>
      <c r="E20" s="9">
        <f t="shared" ref="E20:E22" si="5">+C20+D20</f>
        <v>43</v>
      </c>
      <c r="F20" s="113"/>
      <c r="G20" s="10" t="s">
        <v>23</v>
      </c>
      <c r="H20" s="1">
        <v>12</v>
      </c>
      <c r="I20" s="1">
        <v>28</v>
      </c>
      <c r="J20" s="9">
        <f>+H20+I20</f>
        <v>40</v>
      </c>
      <c r="K20" s="9" t="s">
        <v>37</v>
      </c>
      <c r="M20" s="18" t="s">
        <v>7</v>
      </c>
      <c r="N20" s="18">
        <f>SUM(N17:N19)</f>
        <v>60</v>
      </c>
      <c r="O20" s="18">
        <f t="shared" ref="O20:Q20" si="6">SUM(O17:O19)</f>
        <v>252</v>
      </c>
      <c r="P20" s="18">
        <f t="shared" si="6"/>
        <v>83</v>
      </c>
      <c r="Q20" s="18">
        <f t="shared" si="6"/>
        <v>85</v>
      </c>
    </row>
    <row r="21" spans="1:20">
      <c r="A21" s="9" t="s">
        <v>37</v>
      </c>
      <c r="B21" s="10" t="s">
        <v>24</v>
      </c>
      <c r="C21" s="1">
        <v>26</v>
      </c>
      <c r="D21" s="1">
        <v>15</v>
      </c>
      <c r="E21" s="9">
        <f t="shared" si="5"/>
        <v>41</v>
      </c>
      <c r="F21" s="113"/>
      <c r="G21" s="10" t="s">
        <v>25</v>
      </c>
      <c r="H21" s="1">
        <v>12</v>
      </c>
      <c r="I21" s="1">
        <v>29</v>
      </c>
      <c r="J21" s="9">
        <f>+H21+I21</f>
        <v>41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480</v>
      </c>
    </row>
    <row r="22" spans="1:20">
      <c r="A22" s="9" t="s">
        <v>34</v>
      </c>
      <c r="B22" s="10" t="s">
        <v>26</v>
      </c>
      <c r="C22" s="1">
        <v>17</v>
      </c>
      <c r="D22" s="1">
        <v>21</v>
      </c>
      <c r="E22" s="9">
        <f t="shared" si="5"/>
        <v>38</v>
      </c>
      <c r="F22" s="113"/>
      <c r="G22" s="10" t="s">
        <v>27</v>
      </c>
      <c r="H22" s="1">
        <v>19</v>
      </c>
      <c r="I22" s="1">
        <v>12</v>
      </c>
      <c r="J22" s="9">
        <f>+H22+I22</f>
        <v>31</v>
      </c>
      <c r="K22" s="9" t="s">
        <v>37</v>
      </c>
      <c r="M22" s="18" t="s">
        <v>7</v>
      </c>
      <c r="N22" s="19">
        <f>+N10+N20</f>
        <v>143</v>
      </c>
      <c r="O22" s="19">
        <f t="shared" ref="O22:P22" si="7">+O10+O20</f>
        <v>493</v>
      </c>
      <c r="P22" s="19">
        <f t="shared" si="7"/>
        <v>200</v>
      </c>
      <c r="Q22" s="19">
        <f>+Q10+Q20</f>
        <v>85</v>
      </c>
    </row>
    <row r="23" spans="1:20">
      <c r="A23" s="20"/>
      <c r="B23" s="10"/>
      <c r="C23" s="15"/>
      <c r="D23" s="15"/>
      <c r="E23" s="9"/>
      <c r="F23" s="113"/>
      <c r="G23" s="10" t="s">
        <v>32</v>
      </c>
      <c r="H23" s="1">
        <v>13</v>
      </c>
      <c r="I23" s="1">
        <v>9</v>
      </c>
      <c r="J23" s="9">
        <f>+H23+I23</f>
        <v>22</v>
      </c>
      <c r="K23" s="9" t="s">
        <v>34</v>
      </c>
      <c r="P23" s="18" t="s">
        <v>60</v>
      </c>
      <c r="Q23" s="19">
        <f>+N22+O22+P22+Q22</f>
        <v>921</v>
      </c>
    </row>
    <row r="24" spans="1:20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57</v>
      </c>
      <c r="I24" s="8">
        <f>SUM(I19:I23)</f>
        <v>85</v>
      </c>
      <c r="J24" s="8">
        <f>SUM(H24:I24)</f>
        <v>142</v>
      </c>
      <c r="K24" s="21"/>
    </row>
    <row r="25" spans="1:20">
      <c r="A25" s="22"/>
      <c r="B25" s="8" t="s">
        <v>7</v>
      </c>
      <c r="C25" s="8">
        <f>SUM(C19:C22)</f>
        <v>70</v>
      </c>
      <c r="D25" s="8">
        <f t="shared" ref="D25:E25" si="8">SUM(D19:D22)</f>
        <v>72</v>
      </c>
      <c r="E25" s="8">
        <f t="shared" si="8"/>
        <v>142</v>
      </c>
      <c r="F25" s="113"/>
      <c r="G25" s="23" t="s">
        <v>28</v>
      </c>
      <c r="H25" s="23">
        <f>+H12+H18+H24</f>
        <v>195</v>
      </c>
      <c r="I25" s="23">
        <f>+I12+I18+I24</f>
        <v>285</v>
      </c>
      <c r="J25" s="23">
        <f>+J12+J18+J24</f>
        <v>480</v>
      </c>
      <c r="K25" s="16"/>
    </row>
    <row r="26" spans="1:20">
      <c r="A26" s="20"/>
      <c r="B26" s="23" t="s">
        <v>29</v>
      </c>
      <c r="C26" s="23">
        <f>+C12+C18+C25</f>
        <v>203</v>
      </c>
      <c r="D26" s="23">
        <f t="shared" ref="D26:E26" si="9">+D12+D18+D25</f>
        <v>238</v>
      </c>
      <c r="E26" s="23">
        <f t="shared" si="9"/>
        <v>441</v>
      </c>
      <c r="F26" s="114"/>
      <c r="G26" s="11" t="s">
        <v>7</v>
      </c>
      <c r="H26" s="11">
        <f>+C26+H25</f>
        <v>398</v>
      </c>
      <c r="I26" s="11">
        <f>+D26+I25</f>
        <v>523</v>
      </c>
      <c r="J26" s="12">
        <f>+E26+J25</f>
        <v>921</v>
      </c>
      <c r="K26" s="16"/>
    </row>
    <row r="27" spans="1:20">
      <c r="G27" s="89" t="s">
        <v>144</v>
      </c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zoomScale="96" zoomScaleNormal="96" workbookViewId="0">
      <selection activeCell="O27" sqref="O27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.875" style="13" customWidth="1"/>
    <col min="13" max="13" width="9" style="13"/>
    <col min="14" max="14" width="6.125" style="25" customWidth="1"/>
    <col min="15" max="15" width="16.125" style="25" customWidth="1"/>
    <col min="16" max="16" width="14.375" style="25" customWidth="1"/>
    <col min="17" max="17" width="17.375" style="25" customWidth="1"/>
    <col min="18" max="18" width="17.625" style="13" customWidth="1"/>
    <col min="19" max="16384" width="9" style="13"/>
  </cols>
  <sheetData>
    <row r="1" spans="1:18">
      <c r="H1" s="5" t="s">
        <v>52</v>
      </c>
      <c r="J1" s="6"/>
    </row>
    <row r="2" spans="1:18">
      <c r="B2" s="126" t="s">
        <v>54</v>
      </c>
      <c r="C2" s="126"/>
      <c r="D2" s="126"/>
      <c r="E2" s="126"/>
      <c r="F2" s="126"/>
      <c r="G2" s="126"/>
      <c r="H2" s="126"/>
      <c r="I2" s="126"/>
      <c r="J2" s="126"/>
    </row>
    <row r="3" spans="1:18">
      <c r="B3" s="126" t="s">
        <v>55</v>
      </c>
      <c r="C3" s="126"/>
      <c r="D3" s="126"/>
      <c r="E3" s="126"/>
      <c r="F3" s="126"/>
      <c r="G3" s="126"/>
      <c r="H3" s="126"/>
      <c r="I3" s="126"/>
      <c r="J3" s="126"/>
      <c r="N3" s="110" t="s">
        <v>57</v>
      </c>
      <c r="O3" s="110"/>
      <c r="P3" s="110"/>
      <c r="Q3" s="110"/>
    </row>
    <row r="4" spans="1:18">
      <c r="B4" s="126" t="s">
        <v>53</v>
      </c>
      <c r="C4" s="126"/>
      <c r="D4" s="126"/>
      <c r="E4" s="126"/>
      <c r="F4" s="126"/>
      <c r="G4" s="126"/>
      <c r="H4" s="126"/>
      <c r="I4" s="126"/>
      <c r="J4" s="126"/>
      <c r="N4" s="111" t="s">
        <v>50</v>
      </c>
      <c r="O4" s="111"/>
      <c r="P4" s="111"/>
      <c r="Q4" s="111"/>
    </row>
    <row r="5" spans="1:18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N5" s="115" t="s">
        <v>4</v>
      </c>
      <c r="O5" s="18" t="s">
        <v>41</v>
      </c>
      <c r="P5" s="26" t="s">
        <v>42</v>
      </c>
      <c r="Q5" s="26" t="s">
        <v>42</v>
      </c>
      <c r="R5" s="18" t="s">
        <v>42</v>
      </c>
    </row>
    <row r="6" spans="1:18" ht="20.100000000000001" customHeight="1">
      <c r="A6" s="29" t="s">
        <v>35</v>
      </c>
      <c r="B6" s="10" t="s">
        <v>0</v>
      </c>
      <c r="C6" s="1">
        <v>14</v>
      </c>
      <c r="D6" s="1">
        <v>19</v>
      </c>
      <c r="E6" s="9">
        <f>+C6+D6</f>
        <v>33</v>
      </c>
      <c r="F6" s="113"/>
      <c r="G6" s="10" t="s">
        <v>8</v>
      </c>
      <c r="H6" s="1">
        <v>11</v>
      </c>
      <c r="I6" s="1">
        <v>19</v>
      </c>
      <c r="J6" s="9">
        <f>+H6+I6</f>
        <v>30</v>
      </c>
      <c r="K6" s="29" t="s">
        <v>35</v>
      </c>
      <c r="N6" s="105"/>
      <c r="O6" s="18" t="s">
        <v>43</v>
      </c>
      <c r="P6" s="18" t="s">
        <v>43</v>
      </c>
      <c r="Q6" s="18" t="s">
        <v>59</v>
      </c>
      <c r="R6" s="18" t="s">
        <v>58</v>
      </c>
    </row>
    <row r="7" spans="1:18" ht="20.100000000000001" customHeight="1">
      <c r="A7" s="29" t="s">
        <v>34</v>
      </c>
      <c r="B7" s="10" t="s">
        <v>1</v>
      </c>
      <c r="C7" s="1">
        <v>18</v>
      </c>
      <c r="D7" s="1">
        <v>19</v>
      </c>
      <c r="E7" s="9">
        <f t="shared" ref="E7:E10" si="0">+C7+D7</f>
        <v>37</v>
      </c>
      <c r="F7" s="113"/>
      <c r="G7" s="10" t="s">
        <v>9</v>
      </c>
      <c r="H7" s="1">
        <v>11</v>
      </c>
      <c r="I7" s="1">
        <v>31</v>
      </c>
      <c r="J7" s="9">
        <f t="shared" ref="J7:J10" si="1">+H7+I7</f>
        <v>42</v>
      </c>
      <c r="K7" s="29" t="s">
        <v>36</v>
      </c>
      <c r="N7" s="19" t="s">
        <v>38</v>
      </c>
      <c r="O7" s="17">
        <v>33</v>
      </c>
      <c r="P7" s="17">
        <f>+E7+E8</f>
        <v>74</v>
      </c>
      <c r="Q7" s="17">
        <f>+E9</f>
        <v>32</v>
      </c>
      <c r="R7" s="17">
        <f>+E10</f>
        <v>18</v>
      </c>
    </row>
    <row r="8" spans="1:18" ht="20.100000000000001" customHeight="1">
      <c r="A8" s="29" t="s">
        <v>35</v>
      </c>
      <c r="B8" s="10" t="s">
        <v>2</v>
      </c>
      <c r="C8" s="1">
        <v>19</v>
      </c>
      <c r="D8" s="1">
        <v>18</v>
      </c>
      <c r="E8" s="9">
        <f t="shared" si="0"/>
        <v>37</v>
      </c>
      <c r="F8" s="113"/>
      <c r="G8" s="10" t="s">
        <v>10</v>
      </c>
      <c r="H8" s="1">
        <v>12</v>
      </c>
      <c r="I8" s="1">
        <v>30</v>
      </c>
      <c r="J8" s="9">
        <f t="shared" si="1"/>
        <v>42</v>
      </c>
      <c r="K8" s="29" t="s">
        <v>34</v>
      </c>
      <c r="N8" s="19" t="s">
        <v>39</v>
      </c>
      <c r="O8" s="17">
        <f>+E13</f>
        <v>29</v>
      </c>
      <c r="P8" s="17">
        <f>+E14+E15</f>
        <v>75</v>
      </c>
      <c r="Q8" s="17">
        <f>+E16</f>
        <v>37</v>
      </c>
      <c r="R8" s="27"/>
    </row>
    <row r="9" spans="1:18" ht="20.100000000000001" customHeight="1">
      <c r="A9" s="29" t="s">
        <v>36</v>
      </c>
      <c r="B9" s="10" t="s">
        <v>3</v>
      </c>
      <c r="C9" s="1">
        <v>13</v>
      </c>
      <c r="D9" s="1">
        <v>19</v>
      </c>
      <c r="E9" s="9">
        <f t="shared" si="0"/>
        <v>32</v>
      </c>
      <c r="F9" s="113"/>
      <c r="G9" s="10" t="s">
        <v>11</v>
      </c>
      <c r="H9" s="1">
        <v>10</v>
      </c>
      <c r="I9" s="1">
        <v>19</v>
      </c>
      <c r="J9" s="9">
        <f t="shared" si="1"/>
        <v>29</v>
      </c>
      <c r="K9" s="29" t="s">
        <v>35</v>
      </c>
      <c r="N9" s="19" t="s">
        <v>40</v>
      </c>
      <c r="O9" s="17">
        <v>20</v>
      </c>
      <c r="P9" s="17">
        <f>+E20+E21</f>
        <v>83</v>
      </c>
      <c r="Q9" s="17">
        <f>+E22</f>
        <v>36</v>
      </c>
      <c r="R9" s="27"/>
    </row>
    <row r="10" spans="1:18" ht="20.100000000000001" customHeight="1">
      <c r="A10" s="29" t="s">
        <v>37</v>
      </c>
      <c r="B10" s="10" t="s">
        <v>51</v>
      </c>
      <c r="C10" s="1">
        <v>13</v>
      </c>
      <c r="D10" s="1">
        <v>5</v>
      </c>
      <c r="E10" s="9">
        <f t="shared" si="0"/>
        <v>18</v>
      </c>
      <c r="F10" s="113"/>
      <c r="G10" s="10" t="s">
        <v>30</v>
      </c>
      <c r="H10" s="1">
        <v>31</v>
      </c>
      <c r="I10" s="1">
        <v>2</v>
      </c>
      <c r="J10" s="9">
        <f t="shared" si="1"/>
        <v>33</v>
      </c>
      <c r="K10" s="29" t="s">
        <v>37</v>
      </c>
      <c r="N10" s="18" t="s">
        <v>7</v>
      </c>
      <c r="O10" s="18">
        <f>SUM(O7:O9)</f>
        <v>82</v>
      </c>
      <c r="P10" s="18">
        <f t="shared" ref="P10:R10" si="2">SUM(P7:P9)</f>
        <v>232</v>
      </c>
      <c r="Q10" s="18">
        <f t="shared" si="2"/>
        <v>105</v>
      </c>
      <c r="R10" s="18">
        <f t="shared" si="2"/>
        <v>18</v>
      </c>
    </row>
    <row r="11" spans="1:18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N11" s="106" t="s">
        <v>45</v>
      </c>
      <c r="O11" s="107"/>
      <c r="P11" s="107"/>
      <c r="Q11" s="108"/>
      <c r="R11" s="18">
        <f>+O10+P10+Q10+R10</f>
        <v>437</v>
      </c>
    </row>
    <row r="12" spans="1:18" s="4" customFormat="1" ht="20.100000000000001" customHeight="1">
      <c r="A12" s="7" t="s">
        <v>33</v>
      </c>
      <c r="B12" s="8" t="s">
        <v>7</v>
      </c>
      <c r="C12" s="8">
        <f>SUM(C6:C11)</f>
        <v>77</v>
      </c>
      <c r="D12" s="8">
        <f t="shared" ref="D12:E12" si="3">SUM(D6:D10)</f>
        <v>80</v>
      </c>
      <c r="E12" s="8">
        <f t="shared" si="3"/>
        <v>157</v>
      </c>
      <c r="F12" s="113"/>
      <c r="G12" s="8" t="s">
        <v>7</v>
      </c>
      <c r="H12" s="8">
        <f>SUM(H6:H11)</f>
        <v>75</v>
      </c>
      <c r="I12" s="8">
        <f>SUM(I6:I11)</f>
        <v>101</v>
      </c>
      <c r="J12" s="8">
        <f>SUM(J6:J11)</f>
        <v>176</v>
      </c>
      <c r="K12" s="7" t="s">
        <v>33</v>
      </c>
    </row>
    <row r="13" spans="1:18">
      <c r="A13" s="9" t="s">
        <v>37</v>
      </c>
      <c r="B13" s="10" t="s">
        <v>12</v>
      </c>
      <c r="C13" s="1">
        <v>9</v>
      </c>
      <c r="D13" s="1">
        <v>20</v>
      </c>
      <c r="E13" s="9">
        <f>+C13+D13</f>
        <v>29</v>
      </c>
      <c r="F13" s="113"/>
      <c r="G13" s="10" t="s">
        <v>13</v>
      </c>
      <c r="H13" s="1">
        <v>7</v>
      </c>
      <c r="I13" s="1">
        <v>13</v>
      </c>
      <c r="J13" s="9">
        <f>+H13+I13</f>
        <v>20</v>
      </c>
      <c r="K13" s="9" t="s">
        <v>35</v>
      </c>
      <c r="N13" s="110" t="s">
        <v>56</v>
      </c>
      <c r="O13" s="110"/>
      <c r="P13" s="110"/>
      <c r="Q13" s="110"/>
    </row>
    <row r="14" spans="1:18">
      <c r="A14" s="9" t="s">
        <v>34</v>
      </c>
      <c r="B14" s="10" t="s">
        <v>14</v>
      </c>
      <c r="C14" s="1">
        <v>12</v>
      </c>
      <c r="D14" s="1">
        <v>25</v>
      </c>
      <c r="E14" s="9">
        <f>+C14+D14</f>
        <v>37</v>
      </c>
      <c r="F14" s="113"/>
      <c r="G14" s="10" t="s">
        <v>15</v>
      </c>
      <c r="H14" s="1">
        <v>13</v>
      </c>
      <c r="I14" s="1">
        <v>31</v>
      </c>
      <c r="J14" s="9">
        <f>+H14+I14</f>
        <v>44</v>
      </c>
      <c r="K14" s="9" t="s">
        <v>34</v>
      </c>
      <c r="N14" s="111" t="s">
        <v>50</v>
      </c>
      <c r="O14" s="111"/>
      <c r="P14" s="111"/>
      <c r="Q14" s="111"/>
    </row>
    <row r="15" spans="1:18">
      <c r="A15" s="9" t="s">
        <v>36</v>
      </c>
      <c r="B15" s="10" t="s">
        <v>16</v>
      </c>
      <c r="C15" s="1">
        <v>18</v>
      </c>
      <c r="D15" s="1">
        <v>20</v>
      </c>
      <c r="E15" s="9">
        <f>+C15+D15</f>
        <v>38</v>
      </c>
      <c r="F15" s="113"/>
      <c r="G15" s="10" t="s">
        <v>17</v>
      </c>
      <c r="H15" s="1">
        <v>13</v>
      </c>
      <c r="I15" s="1">
        <v>28</v>
      </c>
      <c r="J15" s="9">
        <f>+H15+I15</f>
        <v>41</v>
      </c>
      <c r="K15" s="9" t="s">
        <v>36</v>
      </c>
      <c r="N15" s="104" t="s">
        <v>4</v>
      </c>
      <c r="O15" s="18" t="s">
        <v>41</v>
      </c>
      <c r="P15" s="18" t="s">
        <v>42</v>
      </c>
      <c r="Q15" s="18" t="s">
        <v>42</v>
      </c>
      <c r="R15" s="18" t="s">
        <v>42</v>
      </c>
    </row>
    <row r="16" spans="1:18">
      <c r="A16" s="9" t="s">
        <v>35</v>
      </c>
      <c r="B16" s="10" t="s">
        <v>18</v>
      </c>
      <c r="C16" s="1">
        <v>19</v>
      </c>
      <c r="D16" s="1">
        <v>18</v>
      </c>
      <c r="E16" s="9">
        <f>+C16+D16</f>
        <v>37</v>
      </c>
      <c r="F16" s="113"/>
      <c r="G16" s="10" t="s">
        <v>19</v>
      </c>
      <c r="H16" s="1">
        <v>10</v>
      </c>
      <c r="I16" s="1">
        <v>12</v>
      </c>
      <c r="J16" s="9">
        <f>+H16+I16</f>
        <v>22</v>
      </c>
      <c r="K16" s="9" t="s">
        <v>36</v>
      </c>
      <c r="N16" s="105"/>
      <c r="O16" s="18" t="s">
        <v>43</v>
      </c>
      <c r="P16" s="18" t="s">
        <v>43</v>
      </c>
      <c r="Q16" s="18" t="s">
        <v>49</v>
      </c>
      <c r="R16" s="18" t="s">
        <v>44</v>
      </c>
    </row>
    <row r="17" spans="1:18">
      <c r="A17" s="20"/>
      <c r="B17" s="10"/>
      <c r="C17" s="1"/>
      <c r="D17" s="1"/>
      <c r="E17" s="9"/>
      <c r="F17" s="113"/>
      <c r="G17" s="10" t="s">
        <v>31</v>
      </c>
      <c r="H17" s="1">
        <v>15</v>
      </c>
      <c r="I17" s="1">
        <v>12</v>
      </c>
      <c r="J17" s="9">
        <f>+H17+I17</f>
        <v>27</v>
      </c>
      <c r="K17" s="9" t="s">
        <v>37</v>
      </c>
      <c r="N17" s="19" t="s">
        <v>46</v>
      </c>
      <c r="O17" s="17">
        <f>+J6</f>
        <v>30</v>
      </c>
      <c r="P17" s="17">
        <f>+J7+J8</f>
        <v>84</v>
      </c>
      <c r="Q17" s="17">
        <f>+J9</f>
        <v>29</v>
      </c>
      <c r="R17" s="17">
        <f>+J10</f>
        <v>33</v>
      </c>
    </row>
    <row r="18" spans="1:18">
      <c r="A18" s="7" t="s">
        <v>33</v>
      </c>
      <c r="B18" s="8" t="s">
        <v>7</v>
      </c>
      <c r="C18" s="8">
        <f>SUM(C13:C16)</f>
        <v>58</v>
      </c>
      <c r="D18" s="8">
        <f>SUM(D13:D17)</f>
        <v>83</v>
      </c>
      <c r="E18" s="8">
        <f>SUM(E13:E17)</f>
        <v>141</v>
      </c>
      <c r="F18" s="113"/>
      <c r="G18" s="8" t="s">
        <v>7</v>
      </c>
      <c r="H18" s="8">
        <f>SUM(H13:H17)</f>
        <v>58</v>
      </c>
      <c r="I18" s="8">
        <f>SUM(I13:I17)</f>
        <v>96</v>
      </c>
      <c r="J18" s="8">
        <f>SUM(H18:I18)</f>
        <v>154</v>
      </c>
      <c r="K18" s="7" t="s">
        <v>33</v>
      </c>
      <c r="N18" s="19" t="s">
        <v>47</v>
      </c>
      <c r="O18" s="17">
        <f>+J13</f>
        <v>20</v>
      </c>
      <c r="P18" s="17">
        <f>+J14+J15</f>
        <v>85</v>
      </c>
      <c r="Q18" s="17">
        <f>+J16</f>
        <v>22</v>
      </c>
      <c r="R18" s="17">
        <f>+J17</f>
        <v>27</v>
      </c>
    </row>
    <row r="19" spans="1:18">
      <c r="A19" s="9" t="s">
        <v>35</v>
      </c>
      <c r="B19" s="10" t="s">
        <v>20</v>
      </c>
      <c r="C19" s="1">
        <v>4</v>
      </c>
      <c r="D19" s="1">
        <v>16</v>
      </c>
      <c r="E19" s="9">
        <f>+C19+D19</f>
        <v>20</v>
      </c>
      <c r="F19" s="113"/>
      <c r="G19" s="10" t="s">
        <v>21</v>
      </c>
      <c r="H19" s="1">
        <v>1</v>
      </c>
      <c r="I19" s="1">
        <v>7</v>
      </c>
      <c r="J19" s="9">
        <f>+H19+I19</f>
        <v>8</v>
      </c>
      <c r="K19" s="9" t="s">
        <v>36</v>
      </c>
      <c r="N19" s="19" t="s">
        <v>48</v>
      </c>
      <c r="O19" s="17">
        <f>+J19</f>
        <v>8</v>
      </c>
      <c r="P19" s="17">
        <f>+J20+J21</f>
        <v>80</v>
      </c>
      <c r="Q19" s="17">
        <f>+J22</f>
        <v>32</v>
      </c>
      <c r="R19" s="17">
        <f>+J23</f>
        <v>22</v>
      </c>
    </row>
    <row r="20" spans="1:18">
      <c r="A20" s="9" t="s">
        <v>36</v>
      </c>
      <c r="B20" s="10" t="s">
        <v>22</v>
      </c>
      <c r="C20" s="1">
        <v>23</v>
      </c>
      <c r="D20" s="1">
        <v>19</v>
      </c>
      <c r="E20" s="9">
        <f>+C20+D20</f>
        <v>42</v>
      </c>
      <c r="F20" s="113"/>
      <c r="G20" s="10" t="s">
        <v>23</v>
      </c>
      <c r="H20" s="1">
        <v>12</v>
      </c>
      <c r="I20" s="1">
        <v>27</v>
      </c>
      <c r="J20" s="9">
        <f>+H20+I20</f>
        <v>39</v>
      </c>
      <c r="K20" s="9" t="s">
        <v>37</v>
      </c>
      <c r="N20" s="18" t="s">
        <v>7</v>
      </c>
      <c r="O20" s="18">
        <f>SUM(O17:O19)</f>
        <v>58</v>
      </c>
      <c r="P20" s="18">
        <f t="shared" ref="P20:R20" si="4">SUM(P17:P19)</f>
        <v>249</v>
      </c>
      <c r="Q20" s="18">
        <f t="shared" si="4"/>
        <v>83</v>
      </c>
      <c r="R20" s="18">
        <f t="shared" si="4"/>
        <v>82</v>
      </c>
    </row>
    <row r="21" spans="1:18">
      <c r="A21" s="9" t="s">
        <v>37</v>
      </c>
      <c r="B21" s="10" t="s">
        <v>24</v>
      </c>
      <c r="C21" s="1">
        <v>21</v>
      </c>
      <c r="D21" s="1">
        <v>20</v>
      </c>
      <c r="E21" s="9">
        <f>+C21+D21</f>
        <v>41</v>
      </c>
      <c r="F21" s="113"/>
      <c r="G21" s="10" t="s">
        <v>25</v>
      </c>
      <c r="H21" s="1">
        <v>12</v>
      </c>
      <c r="I21" s="1">
        <v>29</v>
      </c>
      <c r="J21" s="9">
        <f>+H21+I21</f>
        <v>41</v>
      </c>
      <c r="K21" s="9" t="s">
        <v>35</v>
      </c>
      <c r="N21" s="106" t="s">
        <v>61</v>
      </c>
      <c r="O21" s="107"/>
      <c r="P21" s="107"/>
      <c r="Q21" s="108"/>
      <c r="R21" s="18">
        <f>+O20+P20+Q20+R20</f>
        <v>472</v>
      </c>
    </row>
    <row r="22" spans="1:18">
      <c r="A22" s="9" t="s">
        <v>34</v>
      </c>
      <c r="B22" s="10" t="s">
        <v>26</v>
      </c>
      <c r="C22" s="1">
        <v>16</v>
      </c>
      <c r="D22" s="1">
        <v>20</v>
      </c>
      <c r="E22" s="9">
        <f>+C22+D22</f>
        <v>36</v>
      </c>
      <c r="F22" s="113"/>
      <c r="G22" s="10" t="s">
        <v>27</v>
      </c>
      <c r="H22" s="1">
        <v>20</v>
      </c>
      <c r="I22" s="1">
        <v>12</v>
      </c>
      <c r="J22" s="9">
        <f>+H22+I22</f>
        <v>32</v>
      </c>
      <c r="K22" s="9" t="s">
        <v>37</v>
      </c>
      <c r="N22" s="18" t="s">
        <v>7</v>
      </c>
      <c r="O22" s="19">
        <f>+O10+O20</f>
        <v>140</v>
      </c>
      <c r="P22" s="19">
        <f t="shared" ref="P22:Q22" si="5">+P10+P20</f>
        <v>481</v>
      </c>
      <c r="Q22" s="19">
        <f t="shared" si="5"/>
        <v>188</v>
      </c>
      <c r="R22" s="19">
        <f>+R10+R20</f>
        <v>100</v>
      </c>
    </row>
    <row r="23" spans="1:18">
      <c r="A23" s="20"/>
      <c r="B23" s="10"/>
      <c r="C23" s="15"/>
      <c r="D23" s="15"/>
      <c r="E23" s="9"/>
      <c r="F23" s="113"/>
      <c r="G23" s="10" t="s">
        <v>32</v>
      </c>
      <c r="H23" s="1">
        <v>13</v>
      </c>
      <c r="I23" s="1">
        <v>9</v>
      </c>
      <c r="J23" s="9">
        <f>+H23+I23</f>
        <v>22</v>
      </c>
      <c r="K23" s="9" t="s">
        <v>34</v>
      </c>
      <c r="Q23" s="18" t="s">
        <v>60</v>
      </c>
      <c r="R23" s="19">
        <f>+O22+P22+Q22+R22</f>
        <v>909</v>
      </c>
    </row>
    <row r="24" spans="1:18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58</v>
      </c>
      <c r="I24" s="8">
        <f>SUM(I19:I23)</f>
        <v>84</v>
      </c>
      <c r="J24" s="8">
        <f>SUM(H24:I24)</f>
        <v>142</v>
      </c>
      <c r="K24" s="21"/>
    </row>
    <row r="25" spans="1:18">
      <c r="A25" s="22"/>
      <c r="B25" s="8" t="s">
        <v>7</v>
      </c>
      <c r="C25" s="8">
        <f>SUM(C19:C24)</f>
        <v>64</v>
      </c>
      <c r="D25" s="8">
        <f>SUM(D19:D24)</f>
        <v>75</v>
      </c>
      <c r="E25" s="8">
        <f>SUM(E19:E24)</f>
        <v>139</v>
      </c>
      <c r="F25" s="113"/>
      <c r="G25" s="23" t="s">
        <v>28</v>
      </c>
      <c r="H25" s="23">
        <f>+H12+H18+H24</f>
        <v>191</v>
      </c>
      <c r="I25" s="23">
        <f>+I12+I18+I24</f>
        <v>281</v>
      </c>
      <c r="J25" s="23">
        <f>+J12+J18+J24</f>
        <v>472</v>
      </c>
      <c r="K25" s="16"/>
    </row>
    <row r="26" spans="1:18">
      <c r="A26" s="20"/>
      <c r="B26" s="23" t="s">
        <v>29</v>
      </c>
      <c r="C26" s="23">
        <f>+C12+C18+C25</f>
        <v>199</v>
      </c>
      <c r="D26" s="23">
        <f>+D12+D18+D25</f>
        <v>238</v>
      </c>
      <c r="E26" s="23">
        <f>+E12+E18+E25</f>
        <v>437</v>
      </c>
      <c r="F26" s="114"/>
      <c r="G26" s="11" t="s">
        <v>7</v>
      </c>
      <c r="H26" s="11">
        <f>+C26+H25</f>
        <v>390</v>
      </c>
      <c r="I26" s="11">
        <f>+D26+I25</f>
        <v>519</v>
      </c>
      <c r="J26" s="12">
        <f>+E26+J25</f>
        <v>909</v>
      </c>
      <c r="K26" s="16"/>
    </row>
  </sheetData>
  <mergeCells count="12">
    <mergeCell ref="N15:N16"/>
    <mergeCell ref="N21:Q21"/>
    <mergeCell ref="N11:Q11"/>
    <mergeCell ref="B2:J2"/>
    <mergeCell ref="B3:J3"/>
    <mergeCell ref="B4:J4"/>
    <mergeCell ref="F5:F26"/>
    <mergeCell ref="N3:Q3"/>
    <mergeCell ref="N4:Q4"/>
    <mergeCell ref="N5:N6"/>
    <mergeCell ref="N13:Q13"/>
    <mergeCell ref="N14:Q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L16" sqref="L16"/>
    </sheetView>
  </sheetViews>
  <sheetFormatPr defaultRowHeight="14.25"/>
  <cols>
    <col min="1" max="1" width="6.875" customWidth="1"/>
    <col min="2" max="3" width="7.375" customWidth="1"/>
    <col min="4" max="4" width="24.125" customWidth="1"/>
    <col min="5" max="5" width="29.375" customWidth="1"/>
    <col min="6" max="6" width="7" customWidth="1"/>
    <col min="7" max="7" width="8" customWidth="1"/>
    <col min="8" max="8" width="7.375" customWidth="1"/>
    <col min="9" max="9" width="22.875" customWidth="1"/>
    <col min="10" max="10" width="26.625" customWidth="1"/>
  </cols>
  <sheetData>
    <row r="1" spans="1:10" ht="27.75">
      <c r="A1" s="124" t="s">
        <v>139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1.75">
      <c r="A2" s="30" t="s">
        <v>62</v>
      </c>
      <c r="B2" s="30" t="s">
        <v>33</v>
      </c>
      <c r="C2" s="30" t="s">
        <v>63</v>
      </c>
      <c r="D2" s="125" t="s">
        <v>64</v>
      </c>
      <c r="E2" s="125"/>
      <c r="F2" s="30" t="s">
        <v>62</v>
      </c>
      <c r="G2" s="30" t="s">
        <v>33</v>
      </c>
      <c r="H2" s="30" t="s">
        <v>63</v>
      </c>
      <c r="I2" s="125" t="s">
        <v>65</v>
      </c>
      <c r="J2" s="125"/>
    </row>
    <row r="3" spans="1:10" ht="21.75">
      <c r="A3" s="31" t="s">
        <v>0</v>
      </c>
      <c r="B3" s="28" t="s">
        <v>35</v>
      </c>
      <c r="C3" s="9">
        <v>33</v>
      </c>
      <c r="D3" s="24" t="s">
        <v>66</v>
      </c>
      <c r="E3" s="24" t="s">
        <v>78</v>
      </c>
      <c r="F3" s="20" t="s">
        <v>8</v>
      </c>
      <c r="G3" s="28" t="s">
        <v>35</v>
      </c>
      <c r="H3" s="28">
        <v>30</v>
      </c>
      <c r="I3" s="32" t="s">
        <v>67</v>
      </c>
      <c r="J3" s="16" t="s">
        <v>135</v>
      </c>
    </row>
    <row r="4" spans="1:10" ht="21.75">
      <c r="A4" s="31" t="s">
        <v>1</v>
      </c>
      <c r="B4" s="28" t="s">
        <v>34</v>
      </c>
      <c r="C4" s="9">
        <v>41</v>
      </c>
      <c r="D4" s="24" t="s">
        <v>68</v>
      </c>
      <c r="E4" s="24" t="s">
        <v>132</v>
      </c>
      <c r="F4" s="20" t="s">
        <v>9</v>
      </c>
      <c r="G4" s="28" t="s">
        <v>36</v>
      </c>
      <c r="H4" s="28">
        <v>43</v>
      </c>
      <c r="I4" s="34" t="s">
        <v>81</v>
      </c>
      <c r="J4" s="24" t="s">
        <v>71</v>
      </c>
    </row>
    <row r="5" spans="1:10" ht="21.75">
      <c r="A5" s="31" t="s">
        <v>2</v>
      </c>
      <c r="B5" s="28" t="s">
        <v>35</v>
      </c>
      <c r="C5" s="9">
        <v>42</v>
      </c>
      <c r="D5" s="24" t="s">
        <v>72</v>
      </c>
      <c r="E5" s="33" t="s">
        <v>73</v>
      </c>
      <c r="F5" s="20" t="s">
        <v>10</v>
      </c>
      <c r="G5" s="28" t="s">
        <v>34</v>
      </c>
      <c r="H5" s="28">
        <v>40</v>
      </c>
      <c r="I5" s="24" t="s">
        <v>74</v>
      </c>
      <c r="J5" s="33" t="s">
        <v>130</v>
      </c>
    </row>
    <row r="6" spans="1:10" ht="21.75">
      <c r="A6" s="31" t="s">
        <v>3</v>
      </c>
      <c r="B6" s="28" t="s">
        <v>36</v>
      </c>
      <c r="C6" s="9">
        <v>42</v>
      </c>
      <c r="D6" s="24" t="s">
        <v>75</v>
      </c>
      <c r="E6" s="33" t="s">
        <v>76</v>
      </c>
      <c r="F6" s="20" t="s">
        <v>11</v>
      </c>
      <c r="G6" s="28" t="s">
        <v>35</v>
      </c>
      <c r="H6" s="28">
        <v>28</v>
      </c>
      <c r="I6" s="24" t="s">
        <v>77</v>
      </c>
      <c r="J6" s="33"/>
    </row>
    <row r="7" spans="1:10" ht="21.75">
      <c r="A7" s="31"/>
      <c r="B7" s="28"/>
      <c r="C7" s="28"/>
      <c r="D7" s="33"/>
      <c r="E7" s="33"/>
      <c r="F7" s="20" t="s">
        <v>30</v>
      </c>
      <c r="G7" s="28" t="s">
        <v>37</v>
      </c>
      <c r="H7" s="77">
        <v>39</v>
      </c>
      <c r="I7" s="24" t="s">
        <v>79</v>
      </c>
      <c r="J7" s="33" t="s">
        <v>80</v>
      </c>
    </row>
    <row r="8" spans="1:10" ht="21.75">
      <c r="A8" s="30"/>
      <c r="B8" s="30"/>
      <c r="C8" s="30">
        <f>SUM(C3:C7)</f>
        <v>158</v>
      </c>
      <c r="D8" s="30"/>
      <c r="E8" s="30"/>
      <c r="F8" s="30"/>
      <c r="G8" s="30"/>
      <c r="H8" s="30">
        <f>SUM(H3:H7)</f>
        <v>180</v>
      </c>
      <c r="I8" s="30"/>
      <c r="J8" s="30"/>
    </row>
    <row r="9" spans="1:10" ht="21.75">
      <c r="A9" s="31" t="s">
        <v>12</v>
      </c>
      <c r="B9" s="28" t="s">
        <v>37</v>
      </c>
      <c r="C9" s="77">
        <v>30</v>
      </c>
      <c r="D9" s="33" t="s">
        <v>70</v>
      </c>
      <c r="E9" s="35" t="s">
        <v>82</v>
      </c>
      <c r="F9" s="20" t="s">
        <v>13</v>
      </c>
      <c r="G9" s="28" t="s">
        <v>35</v>
      </c>
      <c r="H9" s="28">
        <v>22</v>
      </c>
      <c r="I9" s="24" t="s">
        <v>83</v>
      </c>
      <c r="J9" s="24" t="s">
        <v>84</v>
      </c>
    </row>
    <row r="10" spans="1:10" ht="21.75">
      <c r="A10" s="31" t="s">
        <v>14</v>
      </c>
      <c r="B10" s="28" t="s">
        <v>34</v>
      </c>
      <c r="C10" s="28">
        <v>36</v>
      </c>
      <c r="D10" s="24" t="s">
        <v>85</v>
      </c>
      <c r="E10" s="33" t="s">
        <v>86</v>
      </c>
      <c r="F10" s="20" t="s">
        <v>15</v>
      </c>
      <c r="G10" s="28" t="s">
        <v>34</v>
      </c>
      <c r="H10" s="28">
        <v>44</v>
      </c>
      <c r="I10" s="24" t="s">
        <v>87</v>
      </c>
      <c r="J10" s="33" t="s">
        <v>88</v>
      </c>
    </row>
    <row r="11" spans="1:10" ht="21.75">
      <c r="A11" s="31" t="s">
        <v>16</v>
      </c>
      <c r="B11" s="28" t="s">
        <v>36</v>
      </c>
      <c r="C11" s="28">
        <v>38</v>
      </c>
      <c r="D11" s="24" t="s">
        <v>89</v>
      </c>
      <c r="E11" s="24" t="s">
        <v>134</v>
      </c>
      <c r="F11" s="20" t="s">
        <v>17</v>
      </c>
      <c r="G11" s="28" t="s">
        <v>36</v>
      </c>
      <c r="H11" s="28">
        <v>44</v>
      </c>
      <c r="I11" s="24" t="s">
        <v>90</v>
      </c>
      <c r="J11" s="24" t="s">
        <v>91</v>
      </c>
    </row>
    <row r="12" spans="1:10" ht="21.75">
      <c r="A12" s="31" t="s">
        <v>18</v>
      </c>
      <c r="B12" s="28" t="s">
        <v>35</v>
      </c>
      <c r="C12" s="28">
        <v>37</v>
      </c>
      <c r="D12" s="24" t="s">
        <v>92</v>
      </c>
      <c r="E12" s="24" t="s">
        <v>69</v>
      </c>
      <c r="F12" s="20" t="s">
        <v>19</v>
      </c>
      <c r="G12" s="28" t="s">
        <v>36</v>
      </c>
      <c r="H12" s="28">
        <v>23</v>
      </c>
      <c r="I12" s="24" t="s">
        <v>93</v>
      </c>
      <c r="J12" s="24" t="s">
        <v>94</v>
      </c>
    </row>
    <row r="13" spans="1:10" ht="21.75">
      <c r="A13" s="31"/>
      <c r="B13" s="34"/>
      <c r="C13" s="28"/>
      <c r="D13" s="33"/>
      <c r="E13" s="33"/>
      <c r="F13" s="20" t="s">
        <v>31</v>
      </c>
      <c r="G13" s="28" t="s">
        <v>37</v>
      </c>
      <c r="H13" s="28">
        <v>26</v>
      </c>
      <c r="I13" s="36" t="s">
        <v>131</v>
      </c>
      <c r="J13" s="36" t="s">
        <v>95</v>
      </c>
    </row>
    <row r="14" spans="1:10" ht="21.75">
      <c r="A14" s="37"/>
      <c r="B14" s="38"/>
      <c r="C14" s="86">
        <f>SUM(C9:C13)</f>
        <v>141</v>
      </c>
      <c r="D14" s="39"/>
      <c r="E14" s="39"/>
      <c r="F14" s="30"/>
      <c r="G14" s="30"/>
      <c r="H14" s="30">
        <f>SUM(H9:H13)</f>
        <v>159</v>
      </c>
      <c r="I14" s="40"/>
      <c r="J14" s="39"/>
    </row>
    <row r="15" spans="1:10" ht="21.75">
      <c r="A15" s="31" t="s">
        <v>20</v>
      </c>
      <c r="B15" s="28" t="s">
        <v>35</v>
      </c>
      <c r="C15" s="28">
        <v>20</v>
      </c>
      <c r="D15" s="33" t="s">
        <v>96</v>
      </c>
      <c r="E15" s="24" t="s">
        <v>97</v>
      </c>
      <c r="F15" s="20" t="s">
        <v>21</v>
      </c>
      <c r="G15" s="28" t="s">
        <v>36</v>
      </c>
      <c r="H15" s="28">
        <v>8</v>
      </c>
      <c r="I15" s="33" t="s">
        <v>98</v>
      </c>
      <c r="J15" s="33" t="s">
        <v>99</v>
      </c>
    </row>
    <row r="16" spans="1:10" ht="21.75">
      <c r="A16" s="31" t="s">
        <v>22</v>
      </c>
      <c r="B16" s="28" t="s">
        <v>36</v>
      </c>
      <c r="C16" s="28">
        <v>43</v>
      </c>
      <c r="D16" s="32" t="s">
        <v>100</v>
      </c>
      <c r="E16" s="41" t="s">
        <v>101</v>
      </c>
      <c r="F16" s="20" t="s">
        <v>23</v>
      </c>
      <c r="G16" s="28" t="s">
        <v>37</v>
      </c>
      <c r="H16" s="77">
        <v>40</v>
      </c>
      <c r="I16" s="24" t="s">
        <v>102</v>
      </c>
      <c r="J16" s="24" t="s">
        <v>103</v>
      </c>
    </row>
    <row r="17" spans="1:10" ht="21.75">
      <c r="A17" s="31" t="s">
        <v>24</v>
      </c>
      <c r="B17" s="28" t="s">
        <v>37</v>
      </c>
      <c r="C17" s="77">
        <v>41</v>
      </c>
      <c r="D17" s="24" t="s">
        <v>104</v>
      </c>
      <c r="E17" s="24" t="s">
        <v>105</v>
      </c>
      <c r="F17" s="20" t="s">
        <v>25</v>
      </c>
      <c r="G17" s="28" t="s">
        <v>35</v>
      </c>
      <c r="H17" s="28">
        <v>41</v>
      </c>
      <c r="I17" s="36" t="s">
        <v>106</v>
      </c>
      <c r="J17" s="24" t="s">
        <v>107</v>
      </c>
    </row>
    <row r="18" spans="1:10" ht="21.75">
      <c r="A18" s="31" t="s">
        <v>26</v>
      </c>
      <c r="B18" s="28" t="s">
        <v>34</v>
      </c>
      <c r="C18" s="28">
        <v>37</v>
      </c>
      <c r="D18" s="33" t="s">
        <v>108</v>
      </c>
      <c r="E18" s="33" t="s">
        <v>109</v>
      </c>
      <c r="F18" s="20" t="s">
        <v>27</v>
      </c>
      <c r="G18" s="28" t="s">
        <v>37</v>
      </c>
      <c r="H18" s="77">
        <v>31</v>
      </c>
      <c r="I18" s="24" t="s">
        <v>110</v>
      </c>
      <c r="J18" s="24" t="s">
        <v>111</v>
      </c>
    </row>
    <row r="19" spans="1:10" ht="21.75">
      <c r="A19" s="31"/>
      <c r="B19" s="34"/>
      <c r="C19" s="34"/>
      <c r="D19" s="33"/>
      <c r="E19" s="33"/>
      <c r="F19" s="20" t="s">
        <v>32</v>
      </c>
      <c r="G19" s="28" t="s">
        <v>34</v>
      </c>
      <c r="H19" s="28">
        <v>22</v>
      </c>
      <c r="I19" s="36" t="s">
        <v>112</v>
      </c>
      <c r="J19" s="36" t="s">
        <v>133</v>
      </c>
    </row>
    <row r="20" spans="1:10" ht="22.5" thickBot="1">
      <c r="A20" s="42"/>
      <c r="B20" s="42"/>
      <c r="C20" s="87">
        <f>SUM(C15:C19)</f>
        <v>141</v>
      </c>
      <c r="D20" s="43"/>
      <c r="E20" s="44"/>
      <c r="F20" s="45"/>
      <c r="G20" s="46"/>
      <c r="H20" s="88">
        <f>SUM(H15:H19)</f>
        <v>142</v>
      </c>
      <c r="I20" s="47"/>
      <c r="J20" s="47"/>
    </row>
    <row r="21" spans="1:10" ht="24.75" thickTop="1">
      <c r="A21" s="48"/>
      <c r="B21" s="49" t="s">
        <v>113</v>
      </c>
      <c r="C21" s="50">
        <f>C8+C14+C20</f>
        <v>440</v>
      </c>
      <c r="D21" s="51"/>
      <c r="E21" s="52"/>
      <c r="F21" s="53"/>
      <c r="G21" s="54" t="s">
        <v>114</v>
      </c>
      <c r="H21" s="50">
        <f>H8+H14+H20</f>
        <v>481</v>
      </c>
      <c r="I21" s="55"/>
      <c r="J21" s="56">
        <f>C21+H21</f>
        <v>921</v>
      </c>
    </row>
    <row r="22" spans="1:10" ht="21.75">
      <c r="A22" s="57" t="s">
        <v>62</v>
      </c>
      <c r="B22" s="57"/>
      <c r="C22" s="57" t="s">
        <v>63</v>
      </c>
      <c r="D22" s="30" t="s">
        <v>115</v>
      </c>
      <c r="E22" s="30" t="s">
        <v>116</v>
      </c>
      <c r="F22" s="125" t="s">
        <v>117</v>
      </c>
      <c r="G22" s="125"/>
      <c r="H22" s="125"/>
      <c r="I22" s="58" t="s">
        <v>118</v>
      </c>
      <c r="J22" s="30" t="s">
        <v>119</v>
      </c>
    </row>
    <row r="23" spans="1:10" ht="21.75">
      <c r="A23" s="31" t="s">
        <v>38</v>
      </c>
      <c r="B23" s="31"/>
      <c r="C23" s="59">
        <f>C8</f>
        <v>158</v>
      </c>
      <c r="D23" s="24" t="s">
        <v>78</v>
      </c>
      <c r="E23" s="24" t="s">
        <v>75</v>
      </c>
      <c r="F23" s="24" t="s">
        <v>66</v>
      </c>
      <c r="G23" s="60"/>
      <c r="H23" s="61"/>
      <c r="I23" s="62" t="s">
        <v>120</v>
      </c>
      <c r="J23" s="63">
        <f>+C4+C10+C18+H5+H10+H19</f>
        <v>220</v>
      </c>
    </row>
    <row r="24" spans="1:10" ht="21.75">
      <c r="A24" s="31" t="s">
        <v>39</v>
      </c>
      <c r="B24" s="31"/>
      <c r="C24" s="59">
        <f>C14</f>
        <v>141</v>
      </c>
      <c r="D24" s="33" t="s">
        <v>89</v>
      </c>
      <c r="E24" s="33" t="s">
        <v>92</v>
      </c>
      <c r="F24" s="116" t="s">
        <v>85</v>
      </c>
      <c r="G24" s="117"/>
      <c r="H24" s="118"/>
      <c r="I24" s="62" t="s">
        <v>121</v>
      </c>
      <c r="J24" s="63">
        <f>+C6+C11+C16+H4+H11+H12+H15</f>
        <v>241</v>
      </c>
    </row>
    <row r="25" spans="1:10" ht="21.75">
      <c r="A25" s="20" t="s">
        <v>40</v>
      </c>
      <c r="B25" s="20"/>
      <c r="C25" s="59">
        <f>C20</f>
        <v>141</v>
      </c>
      <c r="D25" s="24" t="s">
        <v>122</v>
      </c>
      <c r="E25" s="24" t="s">
        <v>104</v>
      </c>
      <c r="F25" s="116" t="s">
        <v>105</v>
      </c>
      <c r="G25" s="117"/>
      <c r="H25" s="118"/>
      <c r="I25" s="62" t="s">
        <v>123</v>
      </c>
      <c r="J25" s="63">
        <f>+C3+C5+C12+C15+H3+H6+H9+H17</f>
        <v>253</v>
      </c>
    </row>
    <row r="26" spans="1:10" ht="21.75">
      <c r="A26" s="20" t="s">
        <v>46</v>
      </c>
      <c r="B26" s="20"/>
      <c r="C26" s="59">
        <f>H8</f>
        <v>180</v>
      </c>
      <c r="D26" s="24" t="s">
        <v>124</v>
      </c>
      <c r="E26" s="24" t="s">
        <v>125</v>
      </c>
      <c r="F26" s="116" t="s">
        <v>74</v>
      </c>
      <c r="G26" s="117"/>
      <c r="H26" s="118"/>
      <c r="I26" s="62" t="s">
        <v>126</v>
      </c>
      <c r="J26" s="63">
        <f>+C9+C17+H7+H13+H16+H18</f>
        <v>207</v>
      </c>
    </row>
    <row r="27" spans="1:10" ht="24">
      <c r="A27" s="20" t="s">
        <v>47</v>
      </c>
      <c r="B27" s="20"/>
      <c r="C27" s="59">
        <f>H14</f>
        <v>159</v>
      </c>
      <c r="D27" s="24" t="s">
        <v>90</v>
      </c>
      <c r="E27" s="24" t="s">
        <v>87</v>
      </c>
      <c r="F27" s="119" t="s">
        <v>127</v>
      </c>
      <c r="G27" s="120"/>
      <c r="H27" s="121"/>
      <c r="I27" s="64" t="s">
        <v>7</v>
      </c>
      <c r="J27" s="65">
        <f>+J23+J24+J25+J26</f>
        <v>921</v>
      </c>
    </row>
    <row r="28" spans="1:10" ht="21.75">
      <c r="A28" s="20" t="s">
        <v>48</v>
      </c>
      <c r="B28" s="20"/>
      <c r="C28" s="66">
        <f>H20</f>
        <v>142</v>
      </c>
      <c r="D28" s="24" t="s">
        <v>106</v>
      </c>
      <c r="E28" s="24" t="s">
        <v>112</v>
      </c>
      <c r="F28" s="116" t="s">
        <v>102</v>
      </c>
      <c r="G28" s="117"/>
      <c r="H28" s="118"/>
      <c r="I28" s="61"/>
      <c r="J28" s="24"/>
    </row>
    <row r="29" spans="1:10" ht="27.75">
      <c r="A29" s="122" t="s">
        <v>119</v>
      </c>
      <c r="B29" s="123"/>
      <c r="C29" s="67">
        <f>SUM(C23:C28)</f>
        <v>921</v>
      </c>
      <c r="D29" s="68"/>
      <c r="E29" s="68"/>
      <c r="F29" s="69"/>
      <c r="G29" s="70"/>
      <c r="H29" s="69"/>
      <c r="I29" s="71"/>
      <c r="J29" s="71"/>
    </row>
  </sheetData>
  <mergeCells count="10">
    <mergeCell ref="F26:H26"/>
    <mergeCell ref="F27:H27"/>
    <mergeCell ref="F28:H28"/>
    <mergeCell ref="A29:B29"/>
    <mergeCell ref="A1:J1"/>
    <mergeCell ref="D2:E2"/>
    <mergeCell ref="I2:J2"/>
    <mergeCell ref="F22:H22"/>
    <mergeCell ref="F24:H24"/>
    <mergeCell ref="F25:H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K11" sqref="K11"/>
    </sheetView>
  </sheetViews>
  <sheetFormatPr defaultColWidth="9" defaultRowHeight="18" customHeight="1"/>
  <cols>
    <col min="1" max="3" width="9.25" style="83" customWidth="1"/>
    <col min="4" max="4" width="21.375" style="84" customWidth="1"/>
    <col min="5" max="5" width="25.625" style="84" customWidth="1"/>
    <col min="6" max="6" width="12.375" style="85" hidden="1" customWidth="1"/>
    <col min="7" max="16384" width="9" style="78"/>
  </cols>
  <sheetData>
    <row r="1" spans="1:6" ht="18" customHeight="1">
      <c r="A1" s="128" t="s">
        <v>128</v>
      </c>
      <c r="B1" s="128"/>
      <c r="C1" s="128"/>
      <c r="D1" s="128"/>
      <c r="E1" s="128"/>
      <c r="F1" s="128"/>
    </row>
    <row r="2" spans="1:6" ht="18" customHeight="1">
      <c r="A2" s="129" t="s">
        <v>140</v>
      </c>
      <c r="B2" s="129"/>
      <c r="C2" s="129"/>
      <c r="D2" s="129"/>
      <c r="E2" s="129"/>
      <c r="F2" s="129"/>
    </row>
    <row r="3" spans="1:6" ht="18" customHeight="1">
      <c r="A3" s="76" t="s">
        <v>62</v>
      </c>
      <c r="B3" s="76" t="s">
        <v>33</v>
      </c>
      <c r="C3" s="76" t="s">
        <v>63</v>
      </c>
      <c r="D3" s="127" t="s">
        <v>64</v>
      </c>
      <c r="E3" s="127"/>
      <c r="F3" s="127"/>
    </row>
    <row r="4" spans="1:6" ht="18" customHeight="1">
      <c r="A4" s="72" t="str">
        <f>'[1]ครูตามคณะสี-65'!A3</f>
        <v>ม.1/1</v>
      </c>
      <c r="B4" s="3" t="s">
        <v>35</v>
      </c>
      <c r="C4" s="3">
        <f>'[1]ครูตามคณะสี-65'!C3</f>
        <v>33</v>
      </c>
      <c r="D4" s="24" t="str">
        <f>'[1]ครูตามคณะสี-65'!D3</f>
        <v>นางสาวธัญญพร  ดุจดา</v>
      </c>
      <c r="E4" s="24" t="s">
        <v>78</v>
      </c>
      <c r="F4" s="79"/>
    </row>
    <row r="5" spans="1:6" ht="18" customHeight="1">
      <c r="A5" s="72" t="str">
        <f>'[1]ครูตามคณะสี-65'!A5</f>
        <v>ม.1/3</v>
      </c>
      <c r="B5" s="3" t="s">
        <v>35</v>
      </c>
      <c r="C5" s="3">
        <v>42</v>
      </c>
      <c r="D5" s="24" t="str">
        <f>'[1]ครูตามคณะสี-65'!D5</f>
        <v>นางสาวจาฬุวรรณ  พรรณวงศ์</v>
      </c>
      <c r="E5" s="24" t="str">
        <f>'[1]ครูตามคณะสี-65'!E5</f>
        <v>นางสาวกมลชนก  ขุนเมือง</v>
      </c>
      <c r="F5" s="79"/>
    </row>
    <row r="6" spans="1:6" ht="18" customHeight="1">
      <c r="A6" s="72" t="str">
        <f>'[1]ครูตามคณะสี-65'!A12</f>
        <v>ม.2/4</v>
      </c>
      <c r="B6" s="72" t="s">
        <v>35</v>
      </c>
      <c r="C6" s="73">
        <f>'[1]ครูตามคณะสี-65'!C12</f>
        <v>37</v>
      </c>
      <c r="D6" s="24" t="str">
        <f>'[1]ครูตามคณะสี-65'!D12</f>
        <v>นางอัญญานี  โคตถา</v>
      </c>
      <c r="E6" s="24" t="str">
        <f>'[1]ครูตามคณะสี-65'!E12</f>
        <v>นางสาวพิชญ์ณภัทร  ทองคำ</v>
      </c>
      <c r="F6" s="75"/>
    </row>
    <row r="7" spans="1:6" ht="18" customHeight="1">
      <c r="A7" s="72" t="str">
        <f>'[1]ครูตามคณะสี-65'!A15</f>
        <v>ม.3/1</v>
      </c>
      <c r="B7" s="72" t="s">
        <v>35</v>
      </c>
      <c r="C7" s="73">
        <f>'[1]ครูตามคณะสี-65'!C15</f>
        <v>20</v>
      </c>
      <c r="D7" s="24" t="s">
        <v>122</v>
      </c>
      <c r="E7" s="24" t="str">
        <f>'[1]ครูตามคณะสี-65'!E15</f>
        <v>นางสุชาดา  กิจเกียรติ์</v>
      </c>
      <c r="F7" s="80"/>
    </row>
    <row r="8" spans="1:6" ht="18" customHeight="1">
      <c r="A8" s="3" t="str">
        <f>'[1]ครูตามคณะสี-65'!F3</f>
        <v>ม.4/1</v>
      </c>
      <c r="B8" s="3" t="s">
        <v>35</v>
      </c>
      <c r="C8" s="3">
        <v>30</v>
      </c>
      <c r="D8" s="24" t="str">
        <f>'[1]ครูตามคณะสี-65'!I3</f>
        <v>นางวชิราภรณ์ ศรีดาโคตร</v>
      </c>
      <c r="E8" s="24" t="str">
        <f>'[1]ครูตามคณะสี-65'!J3</f>
        <v>นางสาวธิยาพร  อาษาสิงห์</v>
      </c>
      <c r="F8" s="75"/>
    </row>
    <row r="9" spans="1:6" ht="18" customHeight="1">
      <c r="A9" s="72" t="str">
        <f>'[1]ครูตามคณะสี-65'!F6</f>
        <v>ม.4/4</v>
      </c>
      <c r="B9" s="72" t="s">
        <v>35</v>
      </c>
      <c r="C9" s="73">
        <v>28</v>
      </c>
      <c r="D9" s="24" t="str">
        <f>'[1]ครูตามคณะสี-65'!I6</f>
        <v>นางเพชรรัตน์  ปัดทุม สเกบรี</v>
      </c>
      <c r="E9" s="24" t="str">
        <f>'[1]ครูตามคณะสี-65'!J6</f>
        <v>นางสาวจิราพร  ลวดทอง</v>
      </c>
      <c r="F9" s="79"/>
    </row>
    <row r="10" spans="1:6" ht="18" customHeight="1">
      <c r="A10" s="72" t="str">
        <f>'[1]ครูตามคณะสี-65'!F9</f>
        <v>ม.5/1</v>
      </c>
      <c r="B10" s="72" t="s">
        <v>35</v>
      </c>
      <c r="C10" s="73">
        <f>'[1]ครูตามคณะสี-65'!H9</f>
        <v>22</v>
      </c>
      <c r="D10" s="24" t="str">
        <f>'[1]ครูตามคณะสี-65'!I9</f>
        <v>นางสาวดรรชนี  ดอกดวง</v>
      </c>
      <c r="E10" s="24" t="str">
        <f>'[1]ครูตามคณะสี-65'!J9</f>
        <v>นางอรุณี  จันทร์หอม</v>
      </c>
      <c r="F10" s="79"/>
    </row>
    <row r="11" spans="1:6" ht="18" customHeight="1">
      <c r="A11" s="72" t="str">
        <f>'[1]ครูตามคณะสี-65'!F17</f>
        <v>ม.6/3</v>
      </c>
      <c r="B11" s="72" t="s">
        <v>35</v>
      </c>
      <c r="C11" s="73">
        <f>'[1]ครูตามคณะสี-65'!H17</f>
        <v>41</v>
      </c>
      <c r="D11" s="36" t="str">
        <f>'[1]ครูตามคณะสี-65'!I17</f>
        <v>นายสุรพล  กิจเกียรติ์</v>
      </c>
      <c r="E11" s="24" t="str">
        <f>'[1]ครูตามคณะสี-65'!J17</f>
        <v>นางสาวภาวดี  สายลาด</v>
      </c>
      <c r="F11" s="79"/>
    </row>
    <row r="12" spans="1:6" ht="18" customHeight="1">
      <c r="A12" s="72"/>
      <c r="B12" s="81" t="s">
        <v>129</v>
      </c>
      <c r="C12" s="81">
        <f>SUM(C4:C11)</f>
        <v>253</v>
      </c>
      <c r="D12" s="74"/>
      <c r="E12" s="74"/>
      <c r="F12" s="79"/>
    </row>
    <row r="13" spans="1:6" ht="18" customHeight="1">
      <c r="A13" s="76" t="s">
        <v>62</v>
      </c>
      <c r="B13" s="76" t="s">
        <v>33</v>
      </c>
      <c r="C13" s="76" t="s">
        <v>63</v>
      </c>
      <c r="D13" s="127" t="s">
        <v>64</v>
      </c>
      <c r="E13" s="127"/>
      <c r="F13" s="127"/>
    </row>
    <row r="14" spans="1:6" ht="18" customHeight="1">
      <c r="A14" s="72" t="str">
        <f>'[1]ครูตามคณะสี-65'!A9</f>
        <v>ม.2/1</v>
      </c>
      <c r="B14" s="72" t="s">
        <v>37</v>
      </c>
      <c r="C14" s="73">
        <f>'[1]ครูตามคณะสี-65'!C9</f>
        <v>30</v>
      </c>
      <c r="D14" s="24" t="str">
        <f>'[1]ครูตามคณะสี-65'!I4</f>
        <v>นายวราชัย  โคตรมงคล</v>
      </c>
      <c r="E14" s="24" t="str">
        <f>'[1]ครูตามคณะสี-65'!E9</f>
        <v>นายเอกชัย  ผาสุข</v>
      </c>
      <c r="F14" s="79"/>
    </row>
    <row r="15" spans="1:6" ht="18" customHeight="1">
      <c r="A15" s="72" t="str">
        <f>'[1]ครูตามคณะสี-65'!A17</f>
        <v>ม.3/3</v>
      </c>
      <c r="B15" s="72" t="s">
        <v>37</v>
      </c>
      <c r="C15" s="73">
        <f>'[1]ครูตามคณะสี-65'!C17</f>
        <v>41</v>
      </c>
      <c r="D15" s="24" t="str">
        <f>'[1]ครูตามคณะสี-65'!D17</f>
        <v>นายวิบูลย์  สารสิทธิธรรม</v>
      </c>
      <c r="E15" s="24" t="str">
        <f>'[1]ครูตามคณะสี-65'!E17</f>
        <v>นางชิดกมล  รัฐเสรี</v>
      </c>
      <c r="F15" s="79"/>
    </row>
    <row r="16" spans="1:6" ht="18" customHeight="1">
      <c r="A16" s="3" t="str">
        <f>'[1]ครูตามคณะสี-65'!F7</f>
        <v>ม.4/5</v>
      </c>
      <c r="B16" s="3" t="s">
        <v>37</v>
      </c>
      <c r="C16" s="3">
        <v>39</v>
      </c>
      <c r="D16" s="24" t="str">
        <f>'[1]ครูตามคณะสี-65'!I7</f>
        <v>นางสาวปาริณีย์  ชารีแก้ว</v>
      </c>
      <c r="E16" s="82" t="str">
        <f>'[1]ครูตามคณะสี-65'!J7</f>
        <v>นางสาวพินทุสร  สังฆมโนเวศ</v>
      </c>
      <c r="F16" s="79"/>
    </row>
    <row r="17" spans="1:6" ht="18" customHeight="1">
      <c r="A17" s="3" t="str">
        <f>'[1]ครูตามคณะสี-65'!F13</f>
        <v>ม.5/5</v>
      </c>
      <c r="B17" s="3" t="s">
        <v>37</v>
      </c>
      <c r="C17" s="3">
        <v>26</v>
      </c>
      <c r="D17" s="36" t="str">
        <f>'[1]ครูตามคณะสี-65'!I13</f>
        <v>นางนงลัษณ์  ขันธะรี</v>
      </c>
      <c r="E17" s="36" t="str">
        <f>'[1]ครูตามคณะสี-65'!J13</f>
        <v>นางสาวน้ำฝน  ชมภูพื้น</v>
      </c>
      <c r="F17" s="79"/>
    </row>
    <row r="18" spans="1:6" ht="18" customHeight="1">
      <c r="A18" s="72" t="str">
        <f>'[1]ครูตามคณะสี-65'!F16</f>
        <v>ม.6/2</v>
      </c>
      <c r="B18" s="72" t="s">
        <v>37</v>
      </c>
      <c r="C18" s="73">
        <v>40</v>
      </c>
      <c r="D18" s="24" t="str">
        <f>'[1]ครูตามคณะสี-65'!I16</f>
        <v>นางสาวฐิติมากร  ทองล้วน</v>
      </c>
      <c r="E18" s="24" t="str">
        <f>'[1]ครูตามคณะสี-65'!J16</f>
        <v>นางสาวอระศรี  หินนาค</v>
      </c>
      <c r="F18" s="79"/>
    </row>
    <row r="19" spans="1:6" ht="18" customHeight="1">
      <c r="A19" s="72" t="str">
        <f>'[1]ครูตามคณะสี-65'!F18</f>
        <v>ม.6/4</v>
      </c>
      <c r="B19" s="72" t="s">
        <v>37</v>
      </c>
      <c r="C19" s="73">
        <v>31</v>
      </c>
      <c r="D19" s="36" t="str">
        <f>'[1]ครูตามคณะสี-65'!I18</f>
        <v>นางสาววิชุดา  เอกสุข</v>
      </c>
      <c r="E19" s="36" t="str">
        <f>'[1]ครูตามคณะสี-65'!J18</f>
        <v>นางรุจี  สีตะมัย</v>
      </c>
      <c r="F19" s="79"/>
    </row>
    <row r="20" spans="1:6" ht="18" customHeight="1">
      <c r="B20" s="81" t="s">
        <v>129</v>
      </c>
      <c r="C20" s="81">
        <f>SUM(C14:C19)</f>
        <v>207</v>
      </c>
      <c r="D20" s="74"/>
      <c r="E20" s="74"/>
      <c r="F20" s="79"/>
    </row>
    <row r="21" spans="1:6" ht="18" customHeight="1">
      <c r="A21" s="76" t="s">
        <v>62</v>
      </c>
      <c r="B21" s="76" t="s">
        <v>33</v>
      </c>
      <c r="C21" s="76" t="s">
        <v>63</v>
      </c>
      <c r="D21" s="127" t="s">
        <v>64</v>
      </c>
      <c r="E21" s="127"/>
      <c r="F21" s="127"/>
    </row>
    <row r="22" spans="1:6" ht="18" customHeight="1">
      <c r="A22" s="72" t="str">
        <f>'[1]ครูตามคณะสี-65'!A6</f>
        <v>ม.1/4</v>
      </c>
      <c r="B22" s="3" t="s">
        <v>36</v>
      </c>
      <c r="C22" s="3">
        <v>42</v>
      </c>
      <c r="D22" s="24" t="str">
        <f>'[1]ครูตามคณะสี-65'!D6</f>
        <v>นางเยาวลักษณ์  โคตรมงคล</v>
      </c>
      <c r="E22" s="24" t="str">
        <f>'[1]ครูตามคณะสี-65'!E6</f>
        <v>นางสาวอัจฉรา  สมศรี</v>
      </c>
      <c r="F22" s="79"/>
    </row>
    <row r="23" spans="1:6" ht="18" customHeight="1">
      <c r="A23" s="72" t="str">
        <f>'[1]ครูตามคณะสี-65'!A11</f>
        <v>ม.2/3</v>
      </c>
      <c r="B23" s="72" t="s">
        <v>36</v>
      </c>
      <c r="C23" s="73">
        <v>38</v>
      </c>
      <c r="D23" s="24" t="str">
        <f>'[1]ครูตามคณะสี-65'!D11</f>
        <v>นางอรวรรณ  ศิลา</v>
      </c>
      <c r="E23" s="24" t="str">
        <f>'[1]ครูตามคณะสี-65'!E11</f>
        <v>นางสาวอาภาพร  อินทร์ใหญ่</v>
      </c>
      <c r="F23" s="79"/>
    </row>
    <row r="24" spans="1:6" ht="18" customHeight="1">
      <c r="A24" s="72" t="str">
        <f>'[1]ครูตามคณะสี-65'!A16</f>
        <v>ม.3/2</v>
      </c>
      <c r="B24" s="72" t="s">
        <v>36</v>
      </c>
      <c r="C24" s="73">
        <v>43</v>
      </c>
      <c r="D24" s="24" t="str">
        <f>'[1]ครูตามคณะสี-65'!D16</f>
        <v xml:space="preserve">นางปราณี  แสงชาติ  </v>
      </c>
      <c r="E24" s="24" t="str">
        <f>'[1]ครูตามคณะสี-65'!E16</f>
        <v>นายปิยะณัฐ  ทันหาบุรุษ</v>
      </c>
      <c r="F24" s="24"/>
    </row>
    <row r="25" spans="1:6" ht="18" customHeight="1">
      <c r="A25" s="3" t="str">
        <f>'[1]ครูตามคณะสี-65'!F4</f>
        <v>ม.4/2</v>
      </c>
      <c r="B25" s="3" t="s">
        <v>36</v>
      </c>
      <c r="C25" s="3">
        <v>43</v>
      </c>
      <c r="D25" s="24" t="str">
        <f>'[1]ครูตามคณะสี-65'!D9</f>
        <v xml:space="preserve">นางสุกานดา  โคระรัตน์  </v>
      </c>
      <c r="E25" s="82" t="str">
        <f>'[1]ครูตามคณะสี-65'!J4</f>
        <v>นายเปรมมินทร์  จันทร์กองกวิน</v>
      </c>
      <c r="F25" s="79"/>
    </row>
    <row r="26" spans="1:6" ht="18" customHeight="1">
      <c r="A26" s="72" t="str">
        <f>'[1]ครูตามคณะสี-65'!F11</f>
        <v>ม.5/3</v>
      </c>
      <c r="B26" s="72" t="s">
        <v>36</v>
      </c>
      <c r="C26" s="73">
        <v>44</v>
      </c>
      <c r="D26" s="24" t="str">
        <f>'[1]ครูตามคณะสี-65'!I11</f>
        <v>นางวลัยพร  เชื้อตาแสง</v>
      </c>
      <c r="E26" s="24" t="str">
        <f>'[1]ครูตามคณะสี-65'!J11</f>
        <v>นางสาวญาดา  กล้าหาญ</v>
      </c>
      <c r="F26" s="79"/>
    </row>
    <row r="27" spans="1:6" ht="18" customHeight="1">
      <c r="A27" s="72" t="str">
        <f>'[1]ครูตามคณะสี-65'!F12</f>
        <v>ม.5/4</v>
      </c>
      <c r="B27" s="72" t="s">
        <v>36</v>
      </c>
      <c r="C27" s="73">
        <v>23</v>
      </c>
      <c r="D27" s="24" t="str">
        <f>'[1]ครูตามคณะสี-65'!I12</f>
        <v>นางสาวอารีรัตน์  คำวัน</v>
      </c>
      <c r="E27" s="24" t="str">
        <f>'[1]ครูตามคณะสี-65'!J12</f>
        <v>นางสาวนันทกา  ดลปัดชา</v>
      </c>
      <c r="F27" s="79"/>
    </row>
    <row r="28" spans="1:6" ht="18" customHeight="1">
      <c r="A28" s="72" t="str">
        <f>'[1]ครูตามคณะสี-65'!F15</f>
        <v>ม.6/1</v>
      </c>
      <c r="B28" s="72" t="s">
        <v>36</v>
      </c>
      <c r="C28" s="73">
        <v>8</v>
      </c>
      <c r="D28" s="24" t="str">
        <f>'[1]ครูตามคณะสี-65'!I15</f>
        <v>นางสาวจุมพร  วงษาหล้า</v>
      </c>
      <c r="E28" s="24" t="str">
        <f>'[1]ครูตามคณะสี-65'!J15</f>
        <v>นางสุกฤตา  อยู่เมี่ยง</v>
      </c>
      <c r="F28" s="79"/>
    </row>
    <row r="29" spans="1:6" ht="18" customHeight="1">
      <c r="A29" s="3"/>
      <c r="B29" s="81" t="s">
        <v>129</v>
      </c>
      <c r="C29" s="81">
        <f>SUM(C22:C28)</f>
        <v>241</v>
      </c>
      <c r="D29" s="74"/>
      <c r="E29" s="74"/>
      <c r="F29" s="79"/>
    </row>
    <row r="30" spans="1:6" ht="18" customHeight="1">
      <c r="A30" s="76" t="s">
        <v>62</v>
      </c>
      <c r="B30" s="76" t="s">
        <v>33</v>
      </c>
      <c r="C30" s="76" t="s">
        <v>63</v>
      </c>
      <c r="D30" s="127" t="s">
        <v>64</v>
      </c>
      <c r="E30" s="127"/>
      <c r="F30" s="127"/>
    </row>
    <row r="31" spans="1:6" ht="18" customHeight="1">
      <c r="A31" s="72" t="str">
        <f>'[1]ครูตามคณะสี-65'!A4</f>
        <v>ม.1/2</v>
      </c>
      <c r="B31" s="3" t="s">
        <v>34</v>
      </c>
      <c r="C31" s="3">
        <v>41</v>
      </c>
      <c r="D31" s="24" t="str">
        <f>'[1]ครูตามคณะสี-65'!D4</f>
        <v>นายพงศ์โสภณ์  เศษรฐมาตย์</v>
      </c>
      <c r="E31" s="24" t="str">
        <f>+คณะสี!E4</f>
        <v>นางสาววรัญญา  ทองมูล</v>
      </c>
      <c r="F31" s="79"/>
    </row>
    <row r="32" spans="1:6" ht="18" customHeight="1">
      <c r="A32" s="72" t="str">
        <f>'[1]ครูตามคณะสี-65'!A10</f>
        <v>ม.2/2</v>
      </c>
      <c r="B32" s="72" t="s">
        <v>34</v>
      </c>
      <c r="C32" s="73">
        <v>36</v>
      </c>
      <c r="D32" s="24" t="str">
        <f>'[1]ครูตามคณะสี-65'!D10</f>
        <v>นางกานดา  ขุนเมือง</v>
      </c>
      <c r="E32" s="24" t="str">
        <f>'[1]ครูตามคณะสี-65'!E10</f>
        <v>นายชวิศ  ศรีลาเคน</v>
      </c>
      <c r="F32" s="79"/>
    </row>
    <row r="33" spans="1:6" ht="18" customHeight="1">
      <c r="A33" s="72" t="str">
        <f>'[1]ครูตามคณะสี-65'!A18</f>
        <v>ม.3/4</v>
      </c>
      <c r="B33" s="72" t="s">
        <v>34</v>
      </c>
      <c r="C33" s="73">
        <v>37</v>
      </c>
      <c r="D33" s="24" t="str">
        <f>'[1]ครูตามคณะสี-65'!D18</f>
        <v>นายวิษธร  แสงชาติ</v>
      </c>
      <c r="E33" s="24" t="str">
        <f>'[1]ครูตามคณะสี-65'!E18</f>
        <v>นางนวลนภา  บรรพตาธิ</v>
      </c>
      <c r="F33" s="79"/>
    </row>
    <row r="34" spans="1:6" ht="18" customHeight="1">
      <c r="A34" s="72" t="str">
        <f>'[1]ครูตามคณะสี-65'!F5</f>
        <v>ม.4/3</v>
      </c>
      <c r="B34" s="72" t="s">
        <v>34</v>
      </c>
      <c r="C34" s="73">
        <v>40</v>
      </c>
      <c r="D34" s="24" t="str">
        <f>'[1]ครูตามคณะสี-65'!I5</f>
        <v>นางสาวพรรณทิพย์  เกษเจริญคุณ</v>
      </c>
      <c r="E34" s="24" t="s">
        <v>130</v>
      </c>
      <c r="F34" s="79"/>
    </row>
    <row r="35" spans="1:6" ht="18" customHeight="1">
      <c r="A35" s="3" t="str">
        <f>'[1]ครูตามคณะสี-65'!F10</f>
        <v>ม.5/2</v>
      </c>
      <c r="B35" s="3" t="s">
        <v>34</v>
      </c>
      <c r="C35" s="3">
        <v>44</v>
      </c>
      <c r="D35" s="36" t="str">
        <f>'[1]ครูตามคณะสี-65'!I10</f>
        <v>นางวันเพ็ญ  ชาวทอง</v>
      </c>
      <c r="E35" s="36" t="str">
        <f>'[1]ครูตามคณะสี-65'!J10</f>
        <v>นายเฉลิม  ศรีปรัง</v>
      </c>
      <c r="F35" s="79"/>
    </row>
    <row r="36" spans="1:6" ht="18" customHeight="1">
      <c r="A36" s="72" t="str">
        <f>'[1]ครูตามคณะสี-65'!F19</f>
        <v>ม.6/5</v>
      </c>
      <c r="B36" s="72" t="s">
        <v>34</v>
      </c>
      <c r="C36" s="73">
        <v>22</v>
      </c>
      <c r="D36" s="36" t="str">
        <f>'[1]ครูตามคณะสี-65'!I19</f>
        <v>นายสุพจน์  โสภาพล</v>
      </c>
      <c r="E36" s="36" t="s">
        <v>133</v>
      </c>
      <c r="F36" s="79"/>
    </row>
    <row r="37" spans="1:6" ht="18" customHeight="1">
      <c r="B37" s="81" t="s">
        <v>129</v>
      </c>
      <c r="C37" s="81">
        <f>SUM(C31:C36)</f>
        <v>220</v>
      </c>
    </row>
    <row r="38" spans="1:6" ht="18" customHeight="1">
      <c r="B38" s="81" t="s">
        <v>45</v>
      </c>
      <c r="C38" s="81">
        <f>+C12+C20+C29+C37</f>
        <v>921</v>
      </c>
    </row>
  </sheetData>
  <mergeCells count="6">
    <mergeCell ref="D30:F30"/>
    <mergeCell ref="A1:F1"/>
    <mergeCell ref="A2:F2"/>
    <mergeCell ref="D3:F3"/>
    <mergeCell ref="D13:F13"/>
    <mergeCell ref="D21:F21"/>
  </mergeCells>
  <pageMargins left="0.7" right="0.7" top="0.25" bottom="0.24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I32" sqref="I32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5" sqref="L15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="96" zoomScaleNormal="96" workbookViewId="0">
      <selection activeCell="J11" sqref="J11"/>
    </sheetView>
  </sheetViews>
  <sheetFormatPr defaultColWidth="9" defaultRowHeight="21.75"/>
  <cols>
    <col min="1" max="4" width="9.875" style="4" customWidth="1"/>
    <col min="5" max="16384" width="9" style="13"/>
  </cols>
  <sheetData>
    <row r="2" spans="1:14">
      <c r="A2" s="109" t="s">
        <v>178</v>
      </c>
      <c r="B2" s="109"/>
      <c r="C2" s="109"/>
      <c r="D2" s="109"/>
    </row>
    <row r="3" spans="1:14">
      <c r="A3" s="109" t="s">
        <v>151</v>
      </c>
      <c r="B3" s="109"/>
      <c r="C3" s="109"/>
      <c r="D3" s="109"/>
    </row>
    <row r="4" spans="1:14">
      <c r="A4" s="109" t="s">
        <v>136</v>
      </c>
      <c r="B4" s="109"/>
      <c r="C4" s="109"/>
      <c r="D4" s="109"/>
    </row>
    <row r="5" spans="1:14" ht="20.100000000000001" customHeight="1">
      <c r="A5" s="9" t="s">
        <v>4</v>
      </c>
      <c r="B5" s="9" t="s">
        <v>5</v>
      </c>
      <c r="C5" s="9" t="s">
        <v>6</v>
      </c>
      <c r="D5" s="9" t="s">
        <v>7</v>
      </c>
    </row>
    <row r="6" spans="1:14" ht="20.100000000000001" customHeight="1">
      <c r="A6" s="20" t="s">
        <v>38</v>
      </c>
      <c r="B6" s="9">
        <v>65</v>
      </c>
      <c r="C6" s="9">
        <v>86</v>
      </c>
      <c r="D6" s="9">
        <f>+B6+C6</f>
        <v>151</v>
      </c>
    </row>
    <row r="7" spans="1:14" s="4" customFormat="1" ht="20.100000000000001" customHeight="1">
      <c r="A7" s="20" t="s">
        <v>39</v>
      </c>
      <c r="B7" s="9">
        <v>67</v>
      </c>
      <c r="C7" s="9">
        <v>83</v>
      </c>
      <c r="D7" s="9">
        <f t="shared" ref="D7:D12" si="0">+B7+C7</f>
        <v>150</v>
      </c>
    </row>
    <row r="8" spans="1:14">
      <c r="A8" s="20" t="s">
        <v>40</v>
      </c>
      <c r="B8" s="98">
        <v>54</v>
      </c>
      <c r="C8" s="98">
        <v>81</v>
      </c>
      <c r="D8" s="9">
        <f t="shared" si="0"/>
        <v>135</v>
      </c>
    </row>
    <row r="9" spans="1:14">
      <c r="A9" s="102" t="s">
        <v>180</v>
      </c>
      <c r="B9" s="103">
        <f>SUM(B6:B8)</f>
        <v>186</v>
      </c>
      <c r="C9" s="103">
        <f>SUM(C6:C8)</f>
        <v>250</v>
      </c>
      <c r="D9" s="103">
        <f>SUM(D6:D8)</f>
        <v>436</v>
      </c>
    </row>
    <row r="10" spans="1:14">
      <c r="A10" s="20" t="s">
        <v>46</v>
      </c>
      <c r="B10" s="98">
        <v>76</v>
      </c>
      <c r="C10" s="98">
        <v>89</v>
      </c>
      <c r="D10" s="9">
        <f t="shared" si="0"/>
        <v>165</v>
      </c>
    </row>
    <row r="11" spans="1:14">
      <c r="A11" s="20" t="s">
        <v>47</v>
      </c>
      <c r="B11" s="98">
        <v>70</v>
      </c>
      <c r="C11" s="98">
        <v>100</v>
      </c>
      <c r="D11" s="9">
        <f t="shared" si="0"/>
        <v>170</v>
      </c>
    </row>
    <row r="12" spans="1:14">
      <c r="A12" s="20" t="s">
        <v>48</v>
      </c>
      <c r="B12" s="98">
        <v>55</v>
      </c>
      <c r="C12" s="98">
        <v>92</v>
      </c>
      <c r="D12" s="9">
        <f t="shared" si="0"/>
        <v>147</v>
      </c>
    </row>
    <row r="13" spans="1:14">
      <c r="A13" s="102" t="s">
        <v>181</v>
      </c>
      <c r="B13" s="103">
        <f>SUM(B10:B12)</f>
        <v>201</v>
      </c>
      <c r="C13" s="103">
        <f>SUM(C10:C12)</f>
        <v>281</v>
      </c>
      <c r="D13" s="103">
        <f>SUM(D10:D12)</f>
        <v>482</v>
      </c>
    </row>
    <row r="14" spans="1:14">
      <c r="A14" s="9" t="s">
        <v>45</v>
      </c>
      <c r="B14" s="9">
        <f>+B9+B13</f>
        <v>387</v>
      </c>
      <c r="C14" s="9">
        <f>+C9+C13</f>
        <v>531</v>
      </c>
      <c r="D14" s="9">
        <f>+D9+D13</f>
        <v>918</v>
      </c>
    </row>
    <row r="16" spans="1:14">
      <c r="N16" s="13" t="s">
        <v>179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="96" zoomScaleNormal="96" workbookViewId="0">
      <selection activeCell="A4" sqref="A4:XFD4"/>
    </sheetView>
  </sheetViews>
  <sheetFormatPr defaultColWidth="9" defaultRowHeight="21.75"/>
  <cols>
    <col min="1" max="4" width="9.875" style="4" customWidth="1"/>
    <col min="5" max="16384" width="9" style="13"/>
  </cols>
  <sheetData>
    <row r="2" spans="1:4">
      <c r="A2" s="109" t="s">
        <v>178</v>
      </c>
      <c r="B2" s="109"/>
      <c r="C2" s="109"/>
      <c r="D2" s="109"/>
    </row>
    <row r="3" spans="1:4">
      <c r="A3" s="109" t="s">
        <v>177</v>
      </c>
      <c r="B3" s="109"/>
      <c r="C3" s="109"/>
      <c r="D3" s="109"/>
    </row>
    <row r="4" spans="1:4">
      <c r="A4" s="109" t="s">
        <v>136</v>
      </c>
      <c r="B4" s="109"/>
      <c r="C4" s="109"/>
      <c r="D4" s="109"/>
    </row>
    <row r="5" spans="1:4" ht="20.100000000000001" customHeight="1">
      <c r="A5" s="9" t="s">
        <v>4</v>
      </c>
      <c r="B5" s="9" t="s">
        <v>5</v>
      </c>
      <c r="C5" s="9" t="s">
        <v>6</v>
      </c>
      <c r="D5" s="9" t="s">
        <v>7</v>
      </c>
    </row>
    <row r="6" spans="1:4" ht="20.100000000000001" customHeight="1">
      <c r="A6" s="20" t="s">
        <v>38</v>
      </c>
      <c r="B6" s="98">
        <v>66</v>
      </c>
      <c r="C6" s="98">
        <v>86</v>
      </c>
      <c r="D6" s="9">
        <f>+B6+C6</f>
        <v>152</v>
      </c>
    </row>
    <row r="7" spans="1:4" s="4" customFormat="1" ht="20.100000000000001" customHeight="1">
      <c r="A7" s="20" t="s">
        <v>39</v>
      </c>
      <c r="B7" s="9">
        <v>71</v>
      </c>
      <c r="C7" s="9">
        <v>82</v>
      </c>
      <c r="D7" s="9">
        <f t="shared" ref="D7:D12" si="0">+B7+C7</f>
        <v>153</v>
      </c>
    </row>
    <row r="8" spans="1:4">
      <c r="A8" s="20" t="s">
        <v>40</v>
      </c>
      <c r="B8" s="98">
        <v>52</v>
      </c>
      <c r="C8" s="98">
        <v>82</v>
      </c>
      <c r="D8" s="9">
        <f t="shared" si="0"/>
        <v>134</v>
      </c>
    </row>
    <row r="9" spans="1:4">
      <c r="A9" s="20" t="s">
        <v>46</v>
      </c>
      <c r="B9" s="98">
        <v>75</v>
      </c>
      <c r="C9" s="98">
        <v>91</v>
      </c>
      <c r="D9" s="9">
        <f t="shared" si="0"/>
        <v>166</v>
      </c>
    </row>
    <row r="10" spans="1:4">
      <c r="A10" s="20" t="s">
        <v>47</v>
      </c>
      <c r="B10" s="98">
        <v>69</v>
      </c>
      <c r="C10" s="98">
        <v>101</v>
      </c>
      <c r="D10" s="9">
        <f t="shared" si="0"/>
        <v>170</v>
      </c>
    </row>
    <row r="11" spans="1:4">
      <c r="A11" s="20" t="s">
        <v>48</v>
      </c>
      <c r="B11" s="98">
        <v>55</v>
      </c>
      <c r="C11" s="98">
        <v>92</v>
      </c>
      <c r="D11" s="9">
        <f t="shared" si="0"/>
        <v>147</v>
      </c>
    </row>
    <row r="12" spans="1:4">
      <c r="A12" s="9" t="s">
        <v>7</v>
      </c>
      <c r="B12" s="9">
        <f>SUM(B6:B11)</f>
        <v>388</v>
      </c>
      <c r="C12" s="9">
        <f>SUM(C6:C11)</f>
        <v>534</v>
      </c>
      <c r="D12" s="9">
        <f t="shared" si="0"/>
        <v>922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topLeftCell="A7" zoomScale="96" zoomScaleNormal="96" workbookViewId="0">
      <selection activeCell="H24" sqref="H24:I24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150</v>
      </c>
      <c r="J1" s="6"/>
    </row>
    <row r="2" spans="1:17">
      <c r="B2" s="109" t="s">
        <v>178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177</v>
      </c>
      <c r="C3" s="109"/>
      <c r="D3" s="109"/>
      <c r="E3" s="109"/>
      <c r="F3" s="109"/>
      <c r="G3" s="109"/>
      <c r="H3" s="109"/>
      <c r="I3" s="109"/>
      <c r="J3" s="109"/>
      <c r="M3" s="110" t="s">
        <v>171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9" t="s">
        <v>33</v>
      </c>
      <c r="B5" s="9" t="s">
        <v>4</v>
      </c>
      <c r="C5" s="9" t="s">
        <v>5</v>
      </c>
      <c r="D5" s="9" t="s">
        <v>6</v>
      </c>
      <c r="E5" s="9" t="s">
        <v>7</v>
      </c>
      <c r="F5" s="112"/>
      <c r="G5" s="9" t="s">
        <v>4</v>
      </c>
      <c r="H5" s="9" t="s">
        <v>5</v>
      </c>
      <c r="I5" s="9" t="s">
        <v>6</v>
      </c>
      <c r="J5" s="9" t="s">
        <v>7</v>
      </c>
      <c r="K5" s="19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20" t="s">
        <v>0</v>
      </c>
      <c r="C6" s="1">
        <v>13</v>
      </c>
      <c r="D6" s="1">
        <v>19</v>
      </c>
      <c r="E6" s="9">
        <f>+C6+D6</f>
        <v>32</v>
      </c>
      <c r="F6" s="113"/>
      <c r="G6" s="20" t="s">
        <v>8</v>
      </c>
      <c r="H6" s="1">
        <v>7</v>
      </c>
      <c r="I6" s="1">
        <v>14</v>
      </c>
      <c r="J6" s="9">
        <f>+H6+I6</f>
        <v>21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37</v>
      </c>
      <c r="B7" s="20" t="s">
        <v>1</v>
      </c>
      <c r="C7" s="1">
        <v>15</v>
      </c>
      <c r="D7" s="1">
        <v>25</v>
      </c>
      <c r="E7" s="9">
        <f t="shared" ref="E7:E9" si="0">+C7+D7</f>
        <v>40</v>
      </c>
      <c r="F7" s="113"/>
      <c r="G7" s="20" t="s">
        <v>9</v>
      </c>
      <c r="H7" s="1">
        <v>16</v>
      </c>
      <c r="I7" s="1">
        <v>25</v>
      </c>
      <c r="J7" s="9">
        <f t="shared" ref="J7:J10" si="1">+H7+I7</f>
        <v>41</v>
      </c>
      <c r="K7" s="29" t="s">
        <v>37</v>
      </c>
      <c r="M7" s="19" t="s">
        <v>38</v>
      </c>
      <c r="N7" s="17">
        <f>+E6</f>
        <v>32</v>
      </c>
      <c r="O7" s="17">
        <f>+E7+E8</f>
        <v>81</v>
      </c>
      <c r="P7" s="17">
        <f>+E9</f>
        <v>39</v>
      </c>
      <c r="Q7" s="27"/>
    </row>
    <row r="8" spans="1:17" ht="20.100000000000001" customHeight="1">
      <c r="A8" s="29" t="s">
        <v>34</v>
      </c>
      <c r="B8" s="20" t="s">
        <v>2</v>
      </c>
      <c r="C8" s="1">
        <v>21</v>
      </c>
      <c r="D8" s="1">
        <v>20</v>
      </c>
      <c r="E8" s="9">
        <f t="shared" si="0"/>
        <v>41</v>
      </c>
      <c r="F8" s="113"/>
      <c r="G8" s="20" t="s">
        <v>10</v>
      </c>
      <c r="H8" s="1">
        <v>19</v>
      </c>
      <c r="I8" s="1">
        <v>19</v>
      </c>
      <c r="J8" s="9">
        <f t="shared" si="1"/>
        <v>38</v>
      </c>
      <c r="K8" s="29" t="s">
        <v>36</v>
      </c>
      <c r="M8" s="19" t="s">
        <v>39</v>
      </c>
      <c r="N8" s="17">
        <f>+E13</f>
        <v>33</v>
      </c>
      <c r="O8" s="17">
        <f>+E14+E15</f>
        <v>82</v>
      </c>
      <c r="P8" s="17">
        <f>+E16</f>
        <v>38</v>
      </c>
      <c r="Q8" s="27"/>
    </row>
    <row r="9" spans="1:17" ht="20.100000000000001" customHeight="1">
      <c r="A9" s="29" t="s">
        <v>36</v>
      </c>
      <c r="B9" s="20" t="s">
        <v>3</v>
      </c>
      <c r="C9" s="1">
        <v>17</v>
      </c>
      <c r="D9" s="1">
        <v>22</v>
      </c>
      <c r="E9" s="9">
        <f t="shared" si="0"/>
        <v>39</v>
      </c>
      <c r="F9" s="113"/>
      <c r="G9" s="20" t="s">
        <v>11</v>
      </c>
      <c r="H9" s="1">
        <v>19</v>
      </c>
      <c r="I9" s="1">
        <v>19</v>
      </c>
      <c r="J9" s="9">
        <f t="shared" si="1"/>
        <v>38</v>
      </c>
      <c r="K9" s="29" t="s">
        <v>34</v>
      </c>
      <c r="M9" s="19" t="s">
        <v>40</v>
      </c>
      <c r="N9" s="17">
        <f>+E19</f>
        <v>29</v>
      </c>
      <c r="O9" s="17">
        <f>+E20+E21</f>
        <v>75</v>
      </c>
      <c r="P9" s="17">
        <f>+E22</f>
        <v>30</v>
      </c>
      <c r="Q9" s="27"/>
    </row>
    <row r="10" spans="1:17" ht="20.100000000000001" customHeight="1">
      <c r="A10" s="29"/>
      <c r="B10" s="20"/>
      <c r="C10" s="1"/>
      <c r="D10" s="1"/>
      <c r="E10" s="9"/>
      <c r="F10" s="113"/>
      <c r="G10" s="20" t="s">
        <v>30</v>
      </c>
      <c r="H10" s="1">
        <v>14</v>
      </c>
      <c r="I10" s="1">
        <v>14</v>
      </c>
      <c r="J10" s="9">
        <f t="shared" si="1"/>
        <v>28</v>
      </c>
      <c r="K10" s="29" t="s">
        <v>37</v>
      </c>
      <c r="M10" s="18" t="s">
        <v>7</v>
      </c>
      <c r="N10" s="18">
        <f>SUM(N7:N9)</f>
        <v>94</v>
      </c>
      <c r="O10" s="18">
        <f t="shared" ref="O10:P10" si="2">SUM(O7:O9)</f>
        <v>238</v>
      </c>
      <c r="P10" s="18">
        <f t="shared" si="2"/>
        <v>107</v>
      </c>
      <c r="Q10" s="18"/>
    </row>
    <row r="11" spans="1:17" ht="20.100000000000001" customHeight="1">
      <c r="A11" s="9"/>
      <c r="B11" s="20"/>
      <c r="C11" s="2"/>
      <c r="D11" s="2"/>
      <c r="E11" s="9"/>
      <c r="F11" s="113"/>
      <c r="G11" s="20"/>
      <c r="H11" s="15"/>
      <c r="I11" s="15"/>
      <c r="J11" s="9"/>
      <c r="K11" s="9"/>
      <c r="M11" s="106" t="s">
        <v>173</v>
      </c>
      <c r="N11" s="107"/>
      <c r="O11" s="107"/>
      <c r="P11" s="108"/>
      <c r="Q11" s="18">
        <f>+N10+O10+P10</f>
        <v>439</v>
      </c>
    </row>
    <row r="12" spans="1:17" s="4" customFormat="1" ht="20.100000000000001" customHeight="1">
      <c r="A12" s="9" t="s">
        <v>33</v>
      </c>
      <c r="B12" s="9" t="s">
        <v>7</v>
      </c>
      <c r="C12" s="9">
        <f>SUM(C6:C9)</f>
        <v>66</v>
      </c>
      <c r="D12" s="9">
        <f t="shared" ref="D12:E12" si="3">SUM(D6:D9)</f>
        <v>86</v>
      </c>
      <c r="E12" s="9">
        <f t="shared" si="3"/>
        <v>152</v>
      </c>
      <c r="F12" s="113"/>
      <c r="G12" s="9" t="s">
        <v>7</v>
      </c>
      <c r="H12" s="9">
        <f>SUM(H6:H11)</f>
        <v>75</v>
      </c>
      <c r="I12" s="9">
        <f>SUM(I6:I11)</f>
        <v>91</v>
      </c>
      <c r="J12" s="9">
        <f>SUM(J6:J11)</f>
        <v>166</v>
      </c>
      <c r="K12" s="9" t="s">
        <v>33</v>
      </c>
      <c r="P12" s="4" t="s">
        <v>137</v>
      </c>
    </row>
    <row r="13" spans="1:17">
      <c r="A13" s="9" t="s">
        <v>37</v>
      </c>
      <c r="B13" s="20" t="s">
        <v>12</v>
      </c>
      <c r="C13" s="1">
        <v>14</v>
      </c>
      <c r="D13" s="1">
        <v>19</v>
      </c>
      <c r="E13" s="9">
        <f>+C13+D13</f>
        <v>33</v>
      </c>
      <c r="F13" s="113"/>
      <c r="G13" s="20" t="s">
        <v>13</v>
      </c>
      <c r="H13" s="1">
        <v>11</v>
      </c>
      <c r="I13" s="1">
        <v>18</v>
      </c>
      <c r="J13" s="9">
        <f>+H13+I13</f>
        <v>29</v>
      </c>
      <c r="K13" s="9" t="s">
        <v>35</v>
      </c>
      <c r="M13" s="110" t="s">
        <v>172</v>
      </c>
      <c r="N13" s="110"/>
      <c r="O13" s="110"/>
      <c r="P13" s="110"/>
    </row>
    <row r="14" spans="1:17">
      <c r="A14" s="9" t="s">
        <v>34</v>
      </c>
      <c r="B14" s="20" t="s">
        <v>14</v>
      </c>
      <c r="C14" s="1">
        <v>17</v>
      </c>
      <c r="D14" s="1">
        <v>24</v>
      </c>
      <c r="E14" s="9">
        <f t="shared" ref="E14:E16" si="4">+C14+D14</f>
        <v>41</v>
      </c>
      <c r="F14" s="113"/>
      <c r="G14" s="20" t="s">
        <v>15</v>
      </c>
      <c r="H14" s="1">
        <v>10</v>
      </c>
      <c r="I14" s="1">
        <v>32</v>
      </c>
      <c r="J14" s="9">
        <f>+H14+I14</f>
        <v>42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20" t="s">
        <v>16</v>
      </c>
      <c r="C15" s="1">
        <v>22</v>
      </c>
      <c r="D15" s="1">
        <v>19</v>
      </c>
      <c r="E15" s="9">
        <f t="shared" si="4"/>
        <v>41</v>
      </c>
      <c r="F15" s="113"/>
      <c r="G15" s="20" t="s">
        <v>17</v>
      </c>
      <c r="H15" s="1">
        <v>12</v>
      </c>
      <c r="I15" s="1">
        <v>31</v>
      </c>
      <c r="J15" s="9">
        <f>+H15+I15</f>
        <v>43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20" t="s">
        <v>18</v>
      </c>
      <c r="C16" s="1">
        <v>18</v>
      </c>
      <c r="D16" s="1">
        <v>20</v>
      </c>
      <c r="E16" s="9">
        <f t="shared" si="4"/>
        <v>38</v>
      </c>
      <c r="F16" s="113"/>
      <c r="G16" s="20" t="s">
        <v>19</v>
      </c>
      <c r="H16" s="1">
        <v>7</v>
      </c>
      <c r="I16" s="1">
        <v>19</v>
      </c>
      <c r="J16" s="9">
        <f>+H16+I16</f>
        <v>26</v>
      </c>
      <c r="K16" s="9" t="s">
        <v>35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19">
      <c r="A17" s="20"/>
      <c r="B17" s="20"/>
      <c r="C17" s="1"/>
      <c r="D17" s="1"/>
      <c r="E17" s="9"/>
      <c r="F17" s="113"/>
      <c r="G17" s="20" t="s">
        <v>31</v>
      </c>
      <c r="H17" s="1">
        <v>29</v>
      </c>
      <c r="I17" s="1">
        <v>1</v>
      </c>
      <c r="J17" s="9">
        <f>+H17+I17</f>
        <v>30</v>
      </c>
      <c r="K17" s="9" t="s">
        <v>37</v>
      </c>
      <c r="M17" s="19" t="s">
        <v>46</v>
      </c>
      <c r="N17" s="17">
        <f>+J6</f>
        <v>21</v>
      </c>
      <c r="O17" s="17">
        <f>+J7+J8</f>
        <v>79</v>
      </c>
      <c r="P17" s="17">
        <f>+J9</f>
        <v>38</v>
      </c>
      <c r="Q17" s="17">
        <f>+J10</f>
        <v>28</v>
      </c>
    </row>
    <row r="18" spans="1:19">
      <c r="A18" s="9" t="s">
        <v>33</v>
      </c>
      <c r="B18" s="9" t="s">
        <v>7</v>
      </c>
      <c r="C18" s="9">
        <f>SUM(C13:C16)</f>
        <v>71</v>
      </c>
      <c r="D18" s="9">
        <f>SUM(D13:D17)</f>
        <v>82</v>
      </c>
      <c r="E18" s="9">
        <f>SUM(E13:E17)</f>
        <v>153</v>
      </c>
      <c r="F18" s="113"/>
      <c r="G18" s="9" t="s">
        <v>7</v>
      </c>
      <c r="H18" s="9">
        <f>SUM(H13:H17)</f>
        <v>69</v>
      </c>
      <c r="I18" s="9">
        <f>SUM(I13:I17)</f>
        <v>101</v>
      </c>
      <c r="J18" s="9">
        <f>SUM(H18:I18)</f>
        <v>170</v>
      </c>
      <c r="K18" s="9" t="s">
        <v>33</v>
      </c>
      <c r="M18" s="19" t="s">
        <v>47</v>
      </c>
      <c r="N18" s="17">
        <f>+J13</f>
        <v>29</v>
      </c>
      <c r="O18" s="17">
        <f>+J14+J15</f>
        <v>85</v>
      </c>
      <c r="P18" s="17">
        <f>+J16</f>
        <v>26</v>
      </c>
      <c r="Q18" s="17">
        <f>+J17</f>
        <v>30</v>
      </c>
      <c r="S18" s="13" t="s">
        <v>137</v>
      </c>
    </row>
    <row r="19" spans="1:19">
      <c r="A19" s="9" t="s">
        <v>35</v>
      </c>
      <c r="B19" s="20" t="s">
        <v>20</v>
      </c>
      <c r="C19" s="1">
        <v>9</v>
      </c>
      <c r="D19" s="1">
        <v>20</v>
      </c>
      <c r="E19" s="9">
        <f>+C19+D19</f>
        <v>29</v>
      </c>
      <c r="F19" s="113"/>
      <c r="G19" s="20" t="s">
        <v>21</v>
      </c>
      <c r="H19" s="1">
        <v>8</v>
      </c>
      <c r="I19" s="1">
        <v>14</v>
      </c>
      <c r="J19" s="9">
        <f>+H19+I19</f>
        <v>22</v>
      </c>
      <c r="K19" s="9" t="s">
        <v>36</v>
      </c>
      <c r="M19" s="19" t="s">
        <v>48</v>
      </c>
      <c r="N19" s="17">
        <f>+J19</f>
        <v>22</v>
      </c>
      <c r="O19" s="17">
        <f>+J20+J21</f>
        <v>82</v>
      </c>
      <c r="P19" s="17">
        <f>+J22</f>
        <v>24</v>
      </c>
      <c r="Q19" s="17">
        <f>+J23</f>
        <v>19</v>
      </c>
    </row>
    <row r="20" spans="1:19">
      <c r="A20" s="9" t="s">
        <v>36</v>
      </c>
      <c r="B20" s="20" t="s">
        <v>22</v>
      </c>
      <c r="C20" s="1">
        <v>13</v>
      </c>
      <c r="D20" s="1">
        <v>25</v>
      </c>
      <c r="E20" s="9">
        <f t="shared" ref="E20:E22" si="5">+C20+D20</f>
        <v>38</v>
      </c>
      <c r="F20" s="113"/>
      <c r="G20" s="20" t="s">
        <v>23</v>
      </c>
      <c r="H20" s="1">
        <v>12</v>
      </c>
      <c r="I20" s="1">
        <v>31</v>
      </c>
      <c r="J20" s="9">
        <f>+H20+I20</f>
        <v>43</v>
      </c>
      <c r="K20" s="9" t="s">
        <v>37</v>
      </c>
      <c r="M20" s="18" t="s">
        <v>7</v>
      </c>
      <c r="N20" s="18">
        <f>SUM(N17:N19)</f>
        <v>72</v>
      </c>
      <c r="O20" s="18">
        <f t="shared" ref="O20:Q20" si="6">SUM(O17:O19)</f>
        <v>246</v>
      </c>
      <c r="P20" s="18">
        <f t="shared" si="6"/>
        <v>88</v>
      </c>
      <c r="Q20" s="18">
        <f t="shared" si="6"/>
        <v>77</v>
      </c>
    </row>
    <row r="21" spans="1:19">
      <c r="A21" s="9" t="s">
        <v>37</v>
      </c>
      <c r="B21" s="20" t="s">
        <v>24</v>
      </c>
      <c r="C21" s="1">
        <v>16</v>
      </c>
      <c r="D21" s="1">
        <v>21</v>
      </c>
      <c r="E21" s="9">
        <f t="shared" si="5"/>
        <v>37</v>
      </c>
      <c r="F21" s="113"/>
      <c r="G21" s="20" t="s">
        <v>25</v>
      </c>
      <c r="H21" s="1">
        <v>13</v>
      </c>
      <c r="I21" s="1">
        <v>26</v>
      </c>
      <c r="J21" s="9">
        <f>+H21+I21</f>
        <v>39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483</v>
      </c>
    </row>
    <row r="22" spans="1:19">
      <c r="A22" s="9" t="s">
        <v>34</v>
      </c>
      <c r="B22" s="20" t="s">
        <v>26</v>
      </c>
      <c r="C22" s="1">
        <v>14</v>
      </c>
      <c r="D22" s="1">
        <v>16</v>
      </c>
      <c r="E22" s="9">
        <f t="shared" si="5"/>
        <v>30</v>
      </c>
      <c r="F22" s="113"/>
      <c r="G22" s="20" t="s">
        <v>27</v>
      </c>
      <c r="H22" s="1">
        <v>11</v>
      </c>
      <c r="I22" s="1">
        <v>13</v>
      </c>
      <c r="J22" s="9">
        <f>+H22+I22</f>
        <v>24</v>
      </c>
      <c r="K22" s="9" t="s">
        <v>37</v>
      </c>
      <c r="M22" s="18" t="s">
        <v>7</v>
      </c>
      <c r="N22" s="19">
        <f>+N10+N20</f>
        <v>166</v>
      </c>
      <c r="O22" s="19">
        <f>+O10+O20</f>
        <v>484</v>
      </c>
      <c r="P22" s="19">
        <f t="shared" ref="P22" si="7">+P10+P20</f>
        <v>195</v>
      </c>
      <c r="Q22" s="19"/>
    </row>
    <row r="23" spans="1:19">
      <c r="A23" s="20"/>
      <c r="B23" s="20"/>
      <c r="C23" s="15"/>
      <c r="D23" s="15"/>
      <c r="E23" s="9"/>
      <c r="F23" s="113"/>
      <c r="G23" s="20" t="s">
        <v>32</v>
      </c>
      <c r="H23" s="1">
        <v>11</v>
      </c>
      <c r="I23" s="1">
        <v>8</v>
      </c>
      <c r="J23" s="9">
        <f>+H23+I23</f>
        <v>19</v>
      </c>
      <c r="K23" s="9" t="s">
        <v>34</v>
      </c>
      <c r="P23" s="18" t="s">
        <v>60</v>
      </c>
      <c r="Q23" s="19">
        <f>+Q11+Q21</f>
        <v>922</v>
      </c>
    </row>
    <row r="24" spans="1:19">
      <c r="A24" s="20"/>
      <c r="B24" s="20"/>
      <c r="C24" s="20"/>
      <c r="D24" s="20"/>
      <c r="E24" s="9"/>
      <c r="F24" s="113"/>
      <c r="G24" s="9" t="s">
        <v>7</v>
      </c>
      <c r="H24" s="9">
        <f>SUM(H19:H23)</f>
        <v>55</v>
      </c>
      <c r="I24" s="9">
        <f>SUM(I19:I23)</f>
        <v>92</v>
      </c>
      <c r="J24" s="9">
        <f>SUM(H24:I24)</f>
        <v>147</v>
      </c>
      <c r="K24" s="16"/>
    </row>
    <row r="25" spans="1:19">
      <c r="A25" s="20"/>
      <c r="B25" s="9" t="s">
        <v>7</v>
      </c>
      <c r="C25" s="9">
        <f>SUM(C19:C22)</f>
        <v>52</v>
      </c>
      <c r="D25" s="9">
        <f t="shared" ref="D25:E25" si="8">SUM(D19:D22)</f>
        <v>82</v>
      </c>
      <c r="E25" s="9">
        <f t="shared" si="8"/>
        <v>134</v>
      </c>
      <c r="F25" s="113"/>
      <c r="G25" s="9" t="s">
        <v>28</v>
      </c>
      <c r="H25" s="9">
        <f>+H12+H18+H24</f>
        <v>199</v>
      </c>
      <c r="I25" s="9">
        <f>+I12+I18+I24</f>
        <v>284</v>
      </c>
      <c r="J25" s="9">
        <f>+J12+J18+J24</f>
        <v>483</v>
      </c>
      <c r="K25" s="16"/>
    </row>
    <row r="26" spans="1:19">
      <c r="A26" s="20"/>
      <c r="B26" s="9" t="s">
        <v>29</v>
      </c>
      <c r="C26" s="9">
        <f>+C12+C18+C25</f>
        <v>189</v>
      </c>
      <c r="D26" s="9">
        <f t="shared" ref="D26:E26" si="9">+D12+D18+D25</f>
        <v>250</v>
      </c>
      <c r="E26" s="9">
        <f t="shared" si="9"/>
        <v>439</v>
      </c>
      <c r="F26" s="114"/>
      <c r="G26" s="9" t="s">
        <v>7</v>
      </c>
      <c r="H26" s="9">
        <f>+C26+H25</f>
        <v>388</v>
      </c>
      <c r="I26" s="9">
        <f>+D26+I25</f>
        <v>534</v>
      </c>
      <c r="J26" s="97">
        <f>+E26+J25</f>
        <v>922</v>
      </c>
      <c r="K26" s="16"/>
    </row>
    <row r="27" spans="1:19">
      <c r="G27" s="89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topLeftCell="A4" zoomScale="96" zoomScaleNormal="96" workbookViewId="0">
      <selection activeCell="C12" sqref="C12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150</v>
      </c>
      <c r="J1" s="6"/>
    </row>
    <row r="2" spans="1:17">
      <c r="B2" s="109" t="s">
        <v>54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176</v>
      </c>
      <c r="C3" s="109"/>
      <c r="D3" s="109"/>
      <c r="E3" s="109"/>
      <c r="F3" s="109"/>
      <c r="G3" s="109"/>
      <c r="H3" s="109"/>
      <c r="I3" s="109"/>
      <c r="J3" s="109"/>
      <c r="M3" s="110" t="s">
        <v>171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10" t="s">
        <v>0</v>
      </c>
      <c r="C6" s="96">
        <v>13</v>
      </c>
      <c r="D6" s="96">
        <v>19</v>
      </c>
      <c r="E6" s="9">
        <f>+C6+D6</f>
        <v>32</v>
      </c>
      <c r="F6" s="113"/>
      <c r="G6" s="10" t="s">
        <v>8</v>
      </c>
      <c r="H6" s="96">
        <v>7</v>
      </c>
      <c r="I6" s="96">
        <v>14</v>
      </c>
      <c r="J6" s="9">
        <f>+H6+I6</f>
        <v>21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37</v>
      </c>
      <c r="B7" s="10" t="s">
        <v>1</v>
      </c>
      <c r="C7" s="96">
        <v>15</v>
      </c>
      <c r="D7" s="96">
        <v>25</v>
      </c>
      <c r="E7" s="9">
        <f t="shared" ref="E7:E9" si="0">+C7+D7</f>
        <v>40</v>
      </c>
      <c r="F7" s="113"/>
      <c r="G7" s="10" t="s">
        <v>9</v>
      </c>
      <c r="H7" s="96">
        <v>16</v>
      </c>
      <c r="I7" s="96">
        <v>25</v>
      </c>
      <c r="J7" s="9">
        <f t="shared" ref="J7:J10" si="1">+H7+I7</f>
        <v>41</v>
      </c>
      <c r="K7" s="29" t="s">
        <v>37</v>
      </c>
      <c r="M7" s="19" t="s">
        <v>38</v>
      </c>
      <c r="N7" s="17">
        <f>+E6</f>
        <v>32</v>
      </c>
      <c r="O7" s="17">
        <f>+E7+E8</f>
        <v>81</v>
      </c>
      <c r="P7" s="17">
        <f>+E9</f>
        <v>39</v>
      </c>
      <c r="Q7" s="27"/>
    </row>
    <row r="8" spans="1:17" ht="20.100000000000001" customHeight="1">
      <c r="A8" s="29" t="s">
        <v>34</v>
      </c>
      <c r="B8" s="10" t="s">
        <v>2</v>
      </c>
      <c r="C8" s="96">
        <v>21</v>
      </c>
      <c r="D8" s="96">
        <v>20</v>
      </c>
      <c r="E8" s="9">
        <f t="shared" si="0"/>
        <v>41</v>
      </c>
      <c r="F8" s="113"/>
      <c r="G8" s="10" t="s">
        <v>10</v>
      </c>
      <c r="H8" s="96">
        <v>19</v>
      </c>
      <c r="I8" s="96">
        <v>19</v>
      </c>
      <c r="J8" s="9">
        <f t="shared" si="1"/>
        <v>38</v>
      </c>
      <c r="K8" s="29" t="s">
        <v>36</v>
      </c>
      <c r="M8" s="19" t="s">
        <v>39</v>
      </c>
      <c r="N8" s="17">
        <f>+E13</f>
        <v>33</v>
      </c>
      <c r="O8" s="17">
        <f>+E14+E15</f>
        <v>82</v>
      </c>
      <c r="P8" s="17">
        <f>+E16</f>
        <v>40</v>
      </c>
      <c r="Q8" s="27"/>
    </row>
    <row r="9" spans="1:17" ht="20.100000000000001" customHeight="1">
      <c r="A9" s="29" t="s">
        <v>36</v>
      </c>
      <c r="B9" s="10" t="s">
        <v>3</v>
      </c>
      <c r="C9" s="96">
        <v>17</v>
      </c>
      <c r="D9" s="96">
        <v>22</v>
      </c>
      <c r="E9" s="9">
        <f t="shared" si="0"/>
        <v>39</v>
      </c>
      <c r="F9" s="113"/>
      <c r="G9" s="10" t="s">
        <v>11</v>
      </c>
      <c r="H9" s="96">
        <v>19</v>
      </c>
      <c r="I9" s="96">
        <v>19</v>
      </c>
      <c r="J9" s="9">
        <f t="shared" si="1"/>
        <v>38</v>
      </c>
      <c r="K9" s="29" t="s">
        <v>34</v>
      </c>
      <c r="M9" s="19" t="s">
        <v>40</v>
      </c>
      <c r="N9" s="17">
        <f>+E19</f>
        <v>29</v>
      </c>
      <c r="O9" s="17">
        <f>+E20+E21</f>
        <v>74</v>
      </c>
      <c r="P9" s="17">
        <f>+E22</f>
        <v>30</v>
      </c>
      <c r="Q9" s="27"/>
    </row>
    <row r="10" spans="1:17" ht="20.100000000000001" customHeight="1">
      <c r="A10" s="29"/>
      <c r="B10" s="10"/>
      <c r="C10" s="1"/>
      <c r="D10" s="1"/>
      <c r="E10" s="9"/>
      <c r="F10" s="113"/>
      <c r="G10" s="10" t="s">
        <v>30</v>
      </c>
      <c r="H10" s="96">
        <v>13</v>
      </c>
      <c r="I10" s="96">
        <v>14</v>
      </c>
      <c r="J10" s="9">
        <f t="shared" si="1"/>
        <v>27</v>
      </c>
      <c r="K10" s="29" t="s">
        <v>37</v>
      </c>
      <c r="M10" s="18" t="s">
        <v>7</v>
      </c>
      <c r="N10" s="18">
        <f>SUM(N7:N9)</f>
        <v>94</v>
      </c>
      <c r="O10" s="18">
        <f t="shared" ref="O10:P10" si="2">SUM(O7:O9)</f>
        <v>237</v>
      </c>
      <c r="P10" s="18">
        <f t="shared" si="2"/>
        <v>109</v>
      </c>
      <c r="Q10" s="18"/>
    </row>
    <row r="11" spans="1:17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106" t="s">
        <v>173</v>
      </c>
      <c r="N11" s="107"/>
      <c r="O11" s="107"/>
      <c r="P11" s="108"/>
      <c r="Q11" s="18">
        <f>+N10+O10+P10</f>
        <v>440</v>
      </c>
    </row>
    <row r="12" spans="1:17" s="4" customFormat="1" ht="20.100000000000001" customHeight="1">
      <c r="A12" s="7" t="s">
        <v>33</v>
      </c>
      <c r="B12" s="8" t="s">
        <v>7</v>
      </c>
      <c r="C12" s="8">
        <f>SUM(C6:C9)</f>
        <v>66</v>
      </c>
      <c r="D12" s="8">
        <f t="shared" ref="D12:E12" si="3">SUM(D6:D9)</f>
        <v>86</v>
      </c>
      <c r="E12" s="8">
        <f t="shared" si="3"/>
        <v>152</v>
      </c>
      <c r="F12" s="113"/>
      <c r="G12" s="8" t="s">
        <v>7</v>
      </c>
      <c r="H12" s="8">
        <f>SUM(H6:H11)</f>
        <v>74</v>
      </c>
      <c r="I12" s="8">
        <f>SUM(I6:I11)</f>
        <v>91</v>
      </c>
      <c r="J12" s="8">
        <f>SUM(J6:J11)</f>
        <v>165</v>
      </c>
      <c r="K12" s="7" t="s">
        <v>33</v>
      </c>
      <c r="P12" s="4" t="s">
        <v>137</v>
      </c>
    </row>
    <row r="13" spans="1:17">
      <c r="A13" s="9" t="s">
        <v>37</v>
      </c>
      <c r="B13" s="10" t="s">
        <v>12</v>
      </c>
      <c r="C13" s="96">
        <v>14</v>
      </c>
      <c r="D13" s="96">
        <v>19</v>
      </c>
      <c r="E13" s="9">
        <f>+C13+D13</f>
        <v>33</v>
      </c>
      <c r="F13" s="113"/>
      <c r="G13" s="10" t="s">
        <v>13</v>
      </c>
      <c r="H13" s="96">
        <v>11</v>
      </c>
      <c r="I13" s="96">
        <v>18</v>
      </c>
      <c r="J13" s="9">
        <f>+H13+I13</f>
        <v>29</v>
      </c>
      <c r="K13" s="9" t="s">
        <v>35</v>
      </c>
      <c r="M13" s="110" t="s">
        <v>172</v>
      </c>
      <c r="N13" s="110"/>
      <c r="O13" s="110"/>
      <c r="P13" s="110"/>
    </row>
    <row r="14" spans="1:17">
      <c r="A14" s="9" t="s">
        <v>34</v>
      </c>
      <c r="B14" s="10" t="s">
        <v>14</v>
      </c>
      <c r="C14" s="96">
        <v>17</v>
      </c>
      <c r="D14" s="96">
        <v>24</v>
      </c>
      <c r="E14" s="9">
        <f t="shared" ref="E14:E16" si="4">+C14+D14</f>
        <v>41</v>
      </c>
      <c r="F14" s="113"/>
      <c r="G14" s="10" t="s">
        <v>15</v>
      </c>
      <c r="H14" s="96">
        <v>10</v>
      </c>
      <c r="I14" s="96">
        <v>32</v>
      </c>
      <c r="J14" s="9">
        <f>+H14+I14</f>
        <v>42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10" t="s">
        <v>16</v>
      </c>
      <c r="C15" s="96">
        <v>22</v>
      </c>
      <c r="D15" s="96">
        <v>19</v>
      </c>
      <c r="E15" s="9">
        <f t="shared" si="4"/>
        <v>41</v>
      </c>
      <c r="F15" s="113"/>
      <c r="G15" s="10" t="s">
        <v>17</v>
      </c>
      <c r="H15" s="96">
        <v>12</v>
      </c>
      <c r="I15" s="96">
        <v>31</v>
      </c>
      <c r="J15" s="9">
        <f>+H15+I15</f>
        <v>43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10" t="s">
        <v>18</v>
      </c>
      <c r="C16" s="96">
        <v>18</v>
      </c>
      <c r="D16" s="96">
        <v>22</v>
      </c>
      <c r="E16" s="9">
        <f t="shared" si="4"/>
        <v>40</v>
      </c>
      <c r="F16" s="113"/>
      <c r="G16" s="10" t="s">
        <v>19</v>
      </c>
      <c r="H16" s="96">
        <v>7</v>
      </c>
      <c r="I16" s="96">
        <v>19</v>
      </c>
      <c r="J16" s="9">
        <f>+H16+I16</f>
        <v>26</v>
      </c>
      <c r="K16" s="9" t="s">
        <v>35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19">
      <c r="A17" s="20"/>
      <c r="B17" s="10"/>
      <c r="C17" s="1"/>
      <c r="D17" s="1"/>
      <c r="E17" s="9"/>
      <c r="F17" s="113"/>
      <c r="G17" s="10" t="s">
        <v>31</v>
      </c>
      <c r="H17" s="96">
        <v>29</v>
      </c>
      <c r="I17" s="96">
        <v>1</v>
      </c>
      <c r="J17" s="9">
        <f>+H17+I17</f>
        <v>30</v>
      </c>
      <c r="K17" s="9" t="s">
        <v>37</v>
      </c>
      <c r="M17" s="19" t="s">
        <v>46</v>
      </c>
      <c r="N17" s="17">
        <f>+J6</f>
        <v>21</v>
      </c>
      <c r="O17" s="17">
        <f>+J7+J8</f>
        <v>79</v>
      </c>
      <c r="P17" s="17">
        <f>+J9</f>
        <v>38</v>
      </c>
      <c r="Q17" s="17">
        <f>+J10</f>
        <v>27</v>
      </c>
    </row>
    <row r="18" spans="1:19">
      <c r="A18" s="7" t="s">
        <v>33</v>
      </c>
      <c r="B18" s="8" t="s">
        <v>7</v>
      </c>
      <c r="C18" s="8">
        <f>SUM(C13:C16)</f>
        <v>71</v>
      </c>
      <c r="D18" s="8">
        <f>SUM(D13:D17)</f>
        <v>84</v>
      </c>
      <c r="E18" s="8">
        <f>SUM(E13:E17)</f>
        <v>155</v>
      </c>
      <c r="F18" s="113"/>
      <c r="G18" s="8" t="s">
        <v>7</v>
      </c>
      <c r="H18" s="8">
        <f>SUM(H13:H17)</f>
        <v>69</v>
      </c>
      <c r="I18" s="8">
        <f>SUM(I13:I17)</f>
        <v>101</v>
      </c>
      <c r="J18" s="8">
        <f>SUM(H18:I18)</f>
        <v>170</v>
      </c>
      <c r="K18" s="7" t="s">
        <v>33</v>
      </c>
      <c r="M18" s="19" t="s">
        <v>47</v>
      </c>
      <c r="N18" s="17">
        <f>+J13</f>
        <v>29</v>
      </c>
      <c r="O18" s="17">
        <f>+J14+J15</f>
        <v>85</v>
      </c>
      <c r="P18" s="17">
        <f>+J16</f>
        <v>26</v>
      </c>
      <c r="Q18" s="17">
        <f>+J17</f>
        <v>30</v>
      </c>
      <c r="S18" s="13" t="s">
        <v>137</v>
      </c>
    </row>
    <row r="19" spans="1:19">
      <c r="A19" s="9" t="s">
        <v>35</v>
      </c>
      <c r="B19" s="10" t="s">
        <v>20</v>
      </c>
      <c r="C19" s="96">
        <v>9</v>
      </c>
      <c r="D19" s="96">
        <v>20</v>
      </c>
      <c r="E19" s="9">
        <f>+C19+D19</f>
        <v>29</v>
      </c>
      <c r="F19" s="113"/>
      <c r="G19" s="10" t="s">
        <v>21</v>
      </c>
      <c r="H19" s="96">
        <v>8</v>
      </c>
      <c r="I19" s="96">
        <v>14</v>
      </c>
      <c r="J19" s="9">
        <f>+H19+I19</f>
        <v>22</v>
      </c>
      <c r="K19" s="9" t="s">
        <v>36</v>
      </c>
      <c r="M19" s="19" t="s">
        <v>48</v>
      </c>
      <c r="N19" s="17">
        <f>+J19</f>
        <v>22</v>
      </c>
      <c r="O19" s="17">
        <f>+J20+J21</f>
        <v>82</v>
      </c>
      <c r="P19" s="17">
        <f>+J22</f>
        <v>24</v>
      </c>
      <c r="Q19" s="17">
        <f>+J23</f>
        <v>19</v>
      </c>
    </row>
    <row r="20" spans="1:19">
      <c r="A20" s="9" t="s">
        <v>36</v>
      </c>
      <c r="B20" s="10" t="s">
        <v>22</v>
      </c>
      <c r="C20" s="96">
        <v>13</v>
      </c>
      <c r="D20" s="96">
        <v>24</v>
      </c>
      <c r="E20" s="9">
        <f t="shared" ref="E20:E22" si="5">+C20+D20</f>
        <v>37</v>
      </c>
      <c r="F20" s="113"/>
      <c r="G20" s="10" t="s">
        <v>23</v>
      </c>
      <c r="H20" s="96">
        <v>12</v>
      </c>
      <c r="I20" s="96">
        <v>31</v>
      </c>
      <c r="J20" s="9">
        <f>+H20+I20</f>
        <v>43</v>
      </c>
      <c r="K20" s="9" t="s">
        <v>37</v>
      </c>
      <c r="M20" s="18" t="s">
        <v>7</v>
      </c>
      <c r="N20" s="18">
        <f>SUM(N17:N19)</f>
        <v>72</v>
      </c>
      <c r="O20" s="18">
        <f t="shared" ref="O20:Q20" si="6">SUM(O17:O19)</f>
        <v>246</v>
      </c>
      <c r="P20" s="18">
        <f t="shared" si="6"/>
        <v>88</v>
      </c>
      <c r="Q20" s="18">
        <f t="shared" si="6"/>
        <v>76</v>
      </c>
    </row>
    <row r="21" spans="1:19">
      <c r="A21" s="9" t="s">
        <v>37</v>
      </c>
      <c r="B21" s="10" t="s">
        <v>24</v>
      </c>
      <c r="C21" s="96">
        <v>16</v>
      </c>
      <c r="D21" s="96">
        <v>21</v>
      </c>
      <c r="E21" s="9">
        <f t="shared" si="5"/>
        <v>37</v>
      </c>
      <c r="F21" s="113"/>
      <c r="G21" s="10" t="s">
        <v>25</v>
      </c>
      <c r="H21" s="96">
        <v>13</v>
      </c>
      <c r="I21" s="96">
        <v>26</v>
      </c>
      <c r="J21" s="9">
        <f>+H21+I21</f>
        <v>39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482</v>
      </c>
    </row>
    <row r="22" spans="1:19">
      <c r="A22" s="9" t="s">
        <v>34</v>
      </c>
      <c r="B22" s="10" t="s">
        <v>26</v>
      </c>
      <c r="C22" s="96">
        <v>14</v>
      </c>
      <c r="D22" s="96">
        <v>16</v>
      </c>
      <c r="E22" s="9">
        <f t="shared" si="5"/>
        <v>30</v>
      </c>
      <c r="F22" s="113"/>
      <c r="G22" s="10" t="s">
        <v>27</v>
      </c>
      <c r="H22" s="96">
        <v>11</v>
      </c>
      <c r="I22" s="96">
        <v>13</v>
      </c>
      <c r="J22" s="9">
        <f>+H22+I22</f>
        <v>24</v>
      </c>
      <c r="K22" s="9" t="s">
        <v>37</v>
      </c>
      <c r="M22" s="18" t="s">
        <v>7</v>
      </c>
      <c r="N22" s="19">
        <f>+N10+N20</f>
        <v>166</v>
      </c>
      <c r="O22" s="19">
        <f>+O10+O20</f>
        <v>483</v>
      </c>
      <c r="P22" s="19">
        <f t="shared" ref="P22" si="7">+P10+P20</f>
        <v>197</v>
      </c>
      <c r="Q22" s="19"/>
    </row>
    <row r="23" spans="1:19">
      <c r="A23" s="20"/>
      <c r="B23" s="10"/>
      <c r="C23" s="15"/>
      <c r="D23" s="15"/>
      <c r="E23" s="9"/>
      <c r="F23" s="113"/>
      <c r="G23" s="10" t="s">
        <v>32</v>
      </c>
      <c r="H23" s="96">
        <v>11</v>
      </c>
      <c r="I23" s="96">
        <v>8</v>
      </c>
      <c r="J23" s="9">
        <f>+H23+I23</f>
        <v>19</v>
      </c>
      <c r="K23" s="9" t="s">
        <v>34</v>
      </c>
      <c r="P23" s="18" t="s">
        <v>60</v>
      </c>
      <c r="Q23" s="19">
        <f>+Q11+Q21</f>
        <v>922</v>
      </c>
    </row>
    <row r="24" spans="1:19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55</v>
      </c>
      <c r="I24" s="8">
        <f>SUM(I19:I23)</f>
        <v>92</v>
      </c>
      <c r="J24" s="8">
        <f>SUM(H24:I24)</f>
        <v>147</v>
      </c>
      <c r="K24" s="21"/>
    </row>
    <row r="25" spans="1:19">
      <c r="A25" s="22"/>
      <c r="B25" s="8" t="s">
        <v>7</v>
      </c>
      <c r="C25" s="8">
        <f>SUM(C19:C22)</f>
        <v>52</v>
      </c>
      <c r="D25" s="8">
        <f t="shared" ref="D25:E25" si="8">SUM(D19:D22)</f>
        <v>81</v>
      </c>
      <c r="E25" s="8">
        <f t="shared" si="8"/>
        <v>133</v>
      </c>
      <c r="F25" s="113"/>
      <c r="G25" s="23" t="s">
        <v>28</v>
      </c>
      <c r="H25" s="23">
        <f>+H12+H18+H24</f>
        <v>198</v>
      </c>
      <c r="I25" s="23">
        <f>+I12+I18+I24</f>
        <v>284</v>
      </c>
      <c r="J25" s="23">
        <f>+J12+J18+J24</f>
        <v>482</v>
      </c>
      <c r="K25" s="16"/>
    </row>
    <row r="26" spans="1:19">
      <c r="A26" s="20"/>
      <c r="B26" s="23" t="s">
        <v>29</v>
      </c>
      <c r="C26" s="23">
        <f>+C12+C18+C25</f>
        <v>189</v>
      </c>
      <c r="D26" s="23">
        <f t="shared" ref="D26:E26" si="9">+D12+D18+D25</f>
        <v>251</v>
      </c>
      <c r="E26" s="23">
        <f t="shared" si="9"/>
        <v>440</v>
      </c>
      <c r="F26" s="114"/>
      <c r="G26" s="11" t="s">
        <v>7</v>
      </c>
      <c r="H26" s="11">
        <f>+C26+H25</f>
        <v>387</v>
      </c>
      <c r="I26" s="11">
        <f>+D26+I25</f>
        <v>535</v>
      </c>
      <c r="J26" s="12">
        <f>+E26+J25</f>
        <v>922</v>
      </c>
      <c r="K26" s="16"/>
    </row>
    <row r="27" spans="1:19">
      <c r="G27" s="89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topLeftCell="A10" zoomScale="96" zoomScaleNormal="96" workbookViewId="0">
      <selection activeCell="B30" sqref="B30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150</v>
      </c>
      <c r="J1" s="6"/>
    </row>
    <row r="2" spans="1:17">
      <c r="B2" s="109" t="s">
        <v>54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175</v>
      </c>
      <c r="C3" s="109"/>
      <c r="D3" s="109"/>
      <c r="E3" s="109"/>
      <c r="F3" s="109"/>
      <c r="G3" s="109"/>
      <c r="H3" s="109"/>
      <c r="I3" s="109"/>
      <c r="J3" s="109"/>
      <c r="M3" s="110" t="s">
        <v>171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10" t="s">
        <v>0</v>
      </c>
      <c r="C6" s="96">
        <v>13</v>
      </c>
      <c r="D6" s="96">
        <v>19</v>
      </c>
      <c r="E6" s="9">
        <f>+C6+D6</f>
        <v>32</v>
      </c>
      <c r="F6" s="113"/>
      <c r="G6" s="10" t="s">
        <v>8</v>
      </c>
      <c r="H6" s="96">
        <v>7</v>
      </c>
      <c r="I6" s="96">
        <v>14</v>
      </c>
      <c r="J6" s="9">
        <f>+H6+I6</f>
        <v>21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37</v>
      </c>
      <c r="B7" s="10" t="s">
        <v>1</v>
      </c>
      <c r="C7" s="96">
        <v>15</v>
      </c>
      <c r="D7" s="96">
        <v>25</v>
      </c>
      <c r="E7" s="9">
        <f t="shared" ref="E7:E9" si="0">+C7+D7</f>
        <v>40</v>
      </c>
      <c r="F7" s="113"/>
      <c r="G7" s="10" t="s">
        <v>9</v>
      </c>
      <c r="H7" s="96">
        <v>16</v>
      </c>
      <c r="I7" s="96">
        <v>25</v>
      </c>
      <c r="J7" s="9">
        <f t="shared" ref="J7:J10" si="1">+H7+I7</f>
        <v>41</v>
      </c>
      <c r="K7" s="29" t="s">
        <v>37</v>
      </c>
      <c r="M7" s="19" t="s">
        <v>38</v>
      </c>
      <c r="N7" s="17">
        <f>+E6</f>
        <v>32</v>
      </c>
      <c r="O7" s="17">
        <f>+E7+E8</f>
        <v>81</v>
      </c>
      <c r="P7" s="17">
        <f>+E9</f>
        <v>39</v>
      </c>
      <c r="Q7" s="27"/>
    </row>
    <row r="8" spans="1:17" ht="20.100000000000001" customHeight="1">
      <c r="A8" s="29" t="s">
        <v>34</v>
      </c>
      <c r="B8" s="10" t="s">
        <v>2</v>
      </c>
      <c r="C8" s="96">
        <v>21</v>
      </c>
      <c r="D8" s="96">
        <v>20</v>
      </c>
      <c r="E8" s="9">
        <f t="shared" si="0"/>
        <v>41</v>
      </c>
      <c r="F8" s="113"/>
      <c r="G8" s="10" t="s">
        <v>10</v>
      </c>
      <c r="H8" s="96">
        <v>19</v>
      </c>
      <c r="I8" s="96">
        <v>19</v>
      </c>
      <c r="J8" s="9">
        <f t="shared" si="1"/>
        <v>38</v>
      </c>
      <c r="K8" s="29" t="s">
        <v>36</v>
      </c>
      <c r="M8" s="19" t="s">
        <v>39</v>
      </c>
      <c r="N8" s="17">
        <f>+E13</f>
        <v>33</v>
      </c>
      <c r="O8" s="17">
        <f>+E14+E15</f>
        <v>82</v>
      </c>
      <c r="P8" s="17">
        <f>+E16</f>
        <v>40</v>
      </c>
      <c r="Q8" s="27"/>
    </row>
    <row r="9" spans="1:17" ht="20.100000000000001" customHeight="1">
      <c r="A9" s="29" t="s">
        <v>36</v>
      </c>
      <c r="B9" s="10" t="s">
        <v>3</v>
      </c>
      <c r="C9" s="96">
        <v>17</v>
      </c>
      <c r="D9" s="96">
        <v>22</v>
      </c>
      <c r="E9" s="9">
        <f t="shared" si="0"/>
        <v>39</v>
      </c>
      <c r="F9" s="113"/>
      <c r="G9" s="10" t="s">
        <v>11</v>
      </c>
      <c r="H9" s="96">
        <v>19</v>
      </c>
      <c r="I9" s="96">
        <v>19</v>
      </c>
      <c r="J9" s="9">
        <f t="shared" si="1"/>
        <v>38</v>
      </c>
      <c r="K9" s="29" t="s">
        <v>34</v>
      </c>
      <c r="M9" s="19" t="s">
        <v>40</v>
      </c>
      <c r="N9" s="17">
        <f>+E19</f>
        <v>29</v>
      </c>
      <c r="O9" s="17">
        <f>+E20+E21</f>
        <v>74</v>
      </c>
      <c r="P9" s="17">
        <f>+E22</f>
        <v>30</v>
      </c>
      <c r="Q9" s="27"/>
    </row>
    <row r="10" spans="1:17" ht="20.100000000000001" customHeight="1">
      <c r="A10" s="29"/>
      <c r="B10" s="10"/>
      <c r="C10" s="1"/>
      <c r="D10" s="1"/>
      <c r="E10" s="9"/>
      <c r="F10" s="113"/>
      <c r="G10" s="10" t="s">
        <v>30</v>
      </c>
      <c r="H10" s="96">
        <v>13</v>
      </c>
      <c r="I10" s="96">
        <v>14</v>
      </c>
      <c r="J10" s="9">
        <f t="shared" si="1"/>
        <v>27</v>
      </c>
      <c r="K10" s="29" t="s">
        <v>37</v>
      </c>
      <c r="M10" s="18" t="s">
        <v>7</v>
      </c>
      <c r="N10" s="18">
        <f>SUM(N7:N9)</f>
        <v>94</v>
      </c>
      <c r="O10" s="18">
        <f t="shared" ref="O10:P10" si="2">SUM(O7:O9)</f>
        <v>237</v>
      </c>
      <c r="P10" s="18">
        <f t="shared" si="2"/>
        <v>109</v>
      </c>
      <c r="Q10" s="18"/>
    </row>
    <row r="11" spans="1:17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106" t="s">
        <v>173</v>
      </c>
      <c r="N11" s="107"/>
      <c r="O11" s="107"/>
      <c r="P11" s="108"/>
      <c r="Q11" s="18">
        <f>+N10+O10+P10</f>
        <v>440</v>
      </c>
    </row>
    <row r="12" spans="1:17" s="4" customFormat="1" ht="20.100000000000001" customHeight="1">
      <c r="A12" s="7" t="s">
        <v>33</v>
      </c>
      <c r="B12" s="8" t="s">
        <v>7</v>
      </c>
      <c r="C12" s="8">
        <f>SUM(C6:C9)</f>
        <v>66</v>
      </c>
      <c r="D12" s="8">
        <f t="shared" ref="D12:E12" si="3">SUM(D6:D9)</f>
        <v>86</v>
      </c>
      <c r="E12" s="8">
        <f t="shared" si="3"/>
        <v>152</v>
      </c>
      <c r="F12" s="113"/>
      <c r="G12" s="8" t="s">
        <v>7</v>
      </c>
      <c r="H12" s="8">
        <f>SUM(H6:H11)</f>
        <v>74</v>
      </c>
      <c r="I12" s="8">
        <f>SUM(I6:I11)</f>
        <v>91</v>
      </c>
      <c r="J12" s="8">
        <f>SUM(J6:J11)</f>
        <v>165</v>
      </c>
      <c r="K12" s="7" t="s">
        <v>33</v>
      </c>
      <c r="P12" s="4" t="s">
        <v>137</v>
      </c>
    </row>
    <row r="13" spans="1:17">
      <c r="A13" s="9" t="s">
        <v>37</v>
      </c>
      <c r="B13" s="10" t="s">
        <v>12</v>
      </c>
      <c r="C13" s="96">
        <v>14</v>
      </c>
      <c r="D13" s="96">
        <v>19</v>
      </c>
      <c r="E13" s="9">
        <f>+C13+D13</f>
        <v>33</v>
      </c>
      <c r="F13" s="113"/>
      <c r="G13" s="10" t="s">
        <v>13</v>
      </c>
      <c r="H13" s="96">
        <v>11</v>
      </c>
      <c r="I13" s="96">
        <v>18</v>
      </c>
      <c r="J13" s="9">
        <f>+H13+I13</f>
        <v>29</v>
      </c>
      <c r="K13" s="9" t="s">
        <v>35</v>
      </c>
      <c r="M13" s="110" t="s">
        <v>172</v>
      </c>
      <c r="N13" s="110"/>
      <c r="O13" s="110"/>
      <c r="P13" s="110"/>
    </row>
    <row r="14" spans="1:17">
      <c r="A14" s="9" t="s">
        <v>34</v>
      </c>
      <c r="B14" s="10" t="s">
        <v>14</v>
      </c>
      <c r="C14" s="96">
        <v>17</v>
      </c>
      <c r="D14" s="96">
        <v>24</v>
      </c>
      <c r="E14" s="9">
        <f t="shared" ref="E14:E16" si="4">+C14+D14</f>
        <v>41</v>
      </c>
      <c r="F14" s="113"/>
      <c r="G14" s="10" t="s">
        <v>15</v>
      </c>
      <c r="H14" s="96">
        <v>10</v>
      </c>
      <c r="I14" s="96">
        <v>32</v>
      </c>
      <c r="J14" s="9">
        <f>+H14+I14</f>
        <v>42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10" t="s">
        <v>16</v>
      </c>
      <c r="C15" s="96">
        <v>22</v>
      </c>
      <c r="D15" s="96">
        <v>19</v>
      </c>
      <c r="E15" s="9">
        <f t="shared" si="4"/>
        <v>41</v>
      </c>
      <c r="F15" s="113"/>
      <c r="G15" s="10" t="s">
        <v>17</v>
      </c>
      <c r="H15" s="96">
        <v>12</v>
      </c>
      <c r="I15" s="96">
        <v>31</v>
      </c>
      <c r="J15" s="9">
        <f>+H15+I15</f>
        <v>43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10" t="s">
        <v>18</v>
      </c>
      <c r="C16" s="96">
        <v>17</v>
      </c>
      <c r="D16" s="96">
        <v>23</v>
      </c>
      <c r="E16" s="9">
        <f t="shared" si="4"/>
        <v>40</v>
      </c>
      <c r="F16" s="113"/>
      <c r="G16" s="10" t="s">
        <v>19</v>
      </c>
      <c r="H16" s="96">
        <v>7</v>
      </c>
      <c r="I16" s="96">
        <v>19</v>
      </c>
      <c r="J16" s="9">
        <f>+H16+I16</f>
        <v>26</v>
      </c>
      <c r="K16" s="9" t="s">
        <v>35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19">
      <c r="A17" s="20"/>
      <c r="B17" s="10"/>
      <c r="C17" s="1"/>
      <c r="D17" s="1"/>
      <c r="E17" s="9"/>
      <c r="F17" s="113"/>
      <c r="G17" s="10" t="s">
        <v>31</v>
      </c>
      <c r="H17" s="96">
        <v>29</v>
      </c>
      <c r="I17" s="96">
        <v>1</v>
      </c>
      <c r="J17" s="9">
        <f>+H17+I17</f>
        <v>30</v>
      </c>
      <c r="K17" s="9" t="s">
        <v>37</v>
      </c>
      <c r="M17" s="19" t="s">
        <v>46</v>
      </c>
      <c r="N17" s="17">
        <f>+J6</f>
        <v>21</v>
      </c>
      <c r="O17" s="17">
        <f>+J7+J8</f>
        <v>79</v>
      </c>
      <c r="P17" s="17">
        <f>+J9</f>
        <v>38</v>
      </c>
      <c r="Q17" s="17">
        <f>+J10</f>
        <v>27</v>
      </c>
    </row>
    <row r="18" spans="1:19">
      <c r="A18" s="7" t="s">
        <v>33</v>
      </c>
      <c r="B18" s="8" t="s">
        <v>7</v>
      </c>
      <c r="C18" s="8">
        <f>SUM(C13:C16)</f>
        <v>70</v>
      </c>
      <c r="D18" s="8">
        <f>SUM(D13:D17)</f>
        <v>85</v>
      </c>
      <c r="E18" s="8">
        <f>SUM(E13:E17)</f>
        <v>155</v>
      </c>
      <c r="F18" s="113"/>
      <c r="G18" s="8" t="s">
        <v>7</v>
      </c>
      <c r="H18" s="8">
        <f>SUM(H13:H17)</f>
        <v>69</v>
      </c>
      <c r="I18" s="8">
        <f>SUM(I13:I17)</f>
        <v>101</v>
      </c>
      <c r="J18" s="8">
        <f>SUM(H18:I18)</f>
        <v>170</v>
      </c>
      <c r="K18" s="7" t="s">
        <v>33</v>
      </c>
      <c r="M18" s="19" t="s">
        <v>47</v>
      </c>
      <c r="N18" s="17">
        <f>+J13</f>
        <v>29</v>
      </c>
      <c r="O18" s="17">
        <f>+J14+J15</f>
        <v>85</v>
      </c>
      <c r="P18" s="17">
        <f>+J16</f>
        <v>26</v>
      </c>
      <c r="Q18" s="17">
        <f>+J17</f>
        <v>30</v>
      </c>
      <c r="S18" s="13" t="s">
        <v>137</v>
      </c>
    </row>
    <row r="19" spans="1:19">
      <c r="A19" s="9" t="s">
        <v>35</v>
      </c>
      <c r="B19" s="10" t="s">
        <v>20</v>
      </c>
      <c r="C19" s="96">
        <v>9</v>
      </c>
      <c r="D19" s="96">
        <v>20</v>
      </c>
      <c r="E19" s="9">
        <f>+C19+D19</f>
        <v>29</v>
      </c>
      <c r="F19" s="113"/>
      <c r="G19" s="10" t="s">
        <v>21</v>
      </c>
      <c r="H19" s="96">
        <v>8</v>
      </c>
      <c r="I19" s="96">
        <v>14</v>
      </c>
      <c r="J19" s="9">
        <f>+H19+I19</f>
        <v>22</v>
      </c>
      <c r="K19" s="9" t="s">
        <v>36</v>
      </c>
      <c r="M19" s="19" t="s">
        <v>48</v>
      </c>
      <c r="N19" s="17">
        <f>+J19</f>
        <v>22</v>
      </c>
      <c r="O19" s="17">
        <f>+J20+J21</f>
        <v>82</v>
      </c>
      <c r="P19" s="17">
        <f>+J22</f>
        <v>24</v>
      </c>
      <c r="Q19" s="17">
        <f>+J23</f>
        <v>20</v>
      </c>
    </row>
    <row r="20" spans="1:19">
      <c r="A20" s="9" t="s">
        <v>36</v>
      </c>
      <c r="B20" s="10" t="s">
        <v>22</v>
      </c>
      <c r="C20" s="96">
        <v>13</v>
      </c>
      <c r="D20" s="96">
        <v>24</v>
      </c>
      <c r="E20" s="9">
        <f t="shared" ref="E20:E22" si="5">+C20+D20</f>
        <v>37</v>
      </c>
      <c r="F20" s="113"/>
      <c r="G20" s="10" t="s">
        <v>23</v>
      </c>
      <c r="H20" s="96">
        <v>12</v>
      </c>
      <c r="I20" s="96">
        <v>31</v>
      </c>
      <c r="J20" s="9">
        <f>+H20+I20</f>
        <v>43</v>
      </c>
      <c r="K20" s="9" t="s">
        <v>37</v>
      </c>
      <c r="M20" s="18" t="s">
        <v>7</v>
      </c>
      <c r="N20" s="18">
        <f>SUM(N17:N19)</f>
        <v>72</v>
      </c>
      <c r="O20" s="18">
        <f t="shared" ref="O20:Q20" si="6">SUM(O17:O19)</f>
        <v>246</v>
      </c>
      <c r="P20" s="18">
        <f t="shared" si="6"/>
        <v>88</v>
      </c>
      <c r="Q20" s="18">
        <f t="shared" si="6"/>
        <v>77</v>
      </c>
    </row>
    <row r="21" spans="1:19">
      <c r="A21" s="9" t="s">
        <v>37</v>
      </c>
      <c r="B21" s="10" t="s">
        <v>24</v>
      </c>
      <c r="C21" s="96">
        <v>16</v>
      </c>
      <c r="D21" s="96">
        <v>21</v>
      </c>
      <c r="E21" s="9">
        <f t="shared" si="5"/>
        <v>37</v>
      </c>
      <c r="F21" s="113"/>
      <c r="G21" s="10" t="s">
        <v>25</v>
      </c>
      <c r="H21" s="96">
        <v>13</v>
      </c>
      <c r="I21" s="96">
        <v>26</v>
      </c>
      <c r="J21" s="9">
        <f>+H21+I21</f>
        <v>39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483</v>
      </c>
    </row>
    <row r="22" spans="1:19">
      <c r="A22" s="9" t="s">
        <v>34</v>
      </c>
      <c r="B22" s="10" t="s">
        <v>26</v>
      </c>
      <c r="C22" s="96">
        <v>14</v>
      </c>
      <c r="D22" s="96">
        <v>16</v>
      </c>
      <c r="E22" s="9">
        <f t="shared" si="5"/>
        <v>30</v>
      </c>
      <c r="F22" s="113"/>
      <c r="G22" s="10" t="s">
        <v>27</v>
      </c>
      <c r="H22" s="96">
        <v>11</v>
      </c>
      <c r="I22" s="96">
        <v>13</v>
      </c>
      <c r="J22" s="9">
        <f>+H22+I22</f>
        <v>24</v>
      </c>
      <c r="K22" s="9" t="s">
        <v>37</v>
      </c>
      <c r="M22" s="18" t="s">
        <v>7</v>
      </c>
      <c r="N22" s="19">
        <f>+N10+N20</f>
        <v>166</v>
      </c>
      <c r="O22" s="19">
        <f>+O10+O20</f>
        <v>483</v>
      </c>
      <c r="P22" s="19">
        <f t="shared" ref="P22" si="7">+P10+P20</f>
        <v>197</v>
      </c>
      <c r="Q22" s="19"/>
    </row>
    <row r="23" spans="1:19">
      <c r="A23" s="20"/>
      <c r="B23" s="10"/>
      <c r="C23" s="15"/>
      <c r="D23" s="15"/>
      <c r="E23" s="9"/>
      <c r="F23" s="113"/>
      <c r="G23" s="10" t="s">
        <v>32</v>
      </c>
      <c r="H23" s="96">
        <v>11</v>
      </c>
      <c r="I23" s="96">
        <v>9</v>
      </c>
      <c r="J23" s="9">
        <f>+H23+I23</f>
        <v>20</v>
      </c>
      <c r="K23" s="9" t="s">
        <v>34</v>
      </c>
      <c r="P23" s="18" t="s">
        <v>60</v>
      </c>
      <c r="Q23" s="19">
        <f>+Q11+Q21</f>
        <v>923</v>
      </c>
    </row>
    <row r="24" spans="1:19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55</v>
      </c>
      <c r="I24" s="8">
        <f>SUM(I19:I23)</f>
        <v>93</v>
      </c>
      <c r="J24" s="8">
        <f>SUM(H24:I24)</f>
        <v>148</v>
      </c>
      <c r="K24" s="21"/>
    </row>
    <row r="25" spans="1:19">
      <c r="A25" s="22"/>
      <c r="B25" s="8" t="s">
        <v>7</v>
      </c>
      <c r="C25" s="8">
        <f>SUM(C19:C22)</f>
        <v>52</v>
      </c>
      <c r="D25" s="8">
        <f t="shared" ref="D25:E25" si="8">SUM(D19:D22)</f>
        <v>81</v>
      </c>
      <c r="E25" s="8">
        <f t="shared" si="8"/>
        <v>133</v>
      </c>
      <c r="F25" s="113"/>
      <c r="G25" s="23" t="s">
        <v>28</v>
      </c>
      <c r="H25" s="23">
        <f>+H12+H18+H24</f>
        <v>198</v>
      </c>
      <c r="I25" s="23">
        <f>+I12+I18+I24</f>
        <v>285</v>
      </c>
      <c r="J25" s="23">
        <f>+J12+J18+J24</f>
        <v>483</v>
      </c>
      <c r="K25" s="16"/>
    </row>
    <row r="26" spans="1:19">
      <c r="A26" s="20"/>
      <c r="B26" s="23" t="s">
        <v>29</v>
      </c>
      <c r="C26" s="23">
        <f>+C12+C18+C25</f>
        <v>188</v>
      </c>
      <c r="D26" s="23">
        <f t="shared" ref="D26:E26" si="9">+D12+D18+D25</f>
        <v>252</v>
      </c>
      <c r="E26" s="23">
        <f t="shared" si="9"/>
        <v>440</v>
      </c>
      <c r="F26" s="114"/>
      <c r="G26" s="11" t="s">
        <v>7</v>
      </c>
      <c r="H26" s="11">
        <f>+C26+H25</f>
        <v>386</v>
      </c>
      <c r="I26" s="11">
        <f>+D26+I25</f>
        <v>537</v>
      </c>
      <c r="J26" s="12">
        <f>+E26+J25</f>
        <v>923</v>
      </c>
      <c r="K26" s="16"/>
    </row>
    <row r="27" spans="1:19">
      <c r="G27" s="89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zoomScale="96" zoomScaleNormal="96" workbookViewId="0">
      <selection activeCell="I14" sqref="I14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3" customWidth="1"/>
    <col min="12" max="12" width="4" style="13" customWidth="1"/>
    <col min="13" max="13" width="6.125" style="25" customWidth="1"/>
    <col min="14" max="14" width="16.125" style="25" customWidth="1"/>
    <col min="15" max="15" width="14.375" style="25" customWidth="1"/>
    <col min="16" max="16" width="17.375" style="25" customWidth="1"/>
    <col min="17" max="17" width="21.875" style="13" customWidth="1"/>
    <col min="18" max="16384" width="9" style="13"/>
  </cols>
  <sheetData>
    <row r="1" spans="1:17">
      <c r="H1" s="5" t="s">
        <v>150</v>
      </c>
      <c r="J1" s="6"/>
    </row>
    <row r="2" spans="1:17">
      <c r="B2" s="109" t="s">
        <v>54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174</v>
      </c>
      <c r="C3" s="109"/>
      <c r="D3" s="109"/>
      <c r="E3" s="109"/>
      <c r="F3" s="109"/>
      <c r="G3" s="109"/>
      <c r="H3" s="109"/>
      <c r="I3" s="109"/>
      <c r="J3" s="109"/>
      <c r="M3" s="110" t="s">
        <v>171</v>
      </c>
      <c r="N3" s="110"/>
      <c r="O3" s="110"/>
      <c r="P3" s="110"/>
    </row>
    <row r="4" spans="1:17">
      <c r="B4" s="109" t="s">
        <v>136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" t="s">
        <v>33</v>
      </c>
      <c r="B5" s="8" t="s">
        <v>4</v>
      </c>
      <c r="C5" s="8" t="s">
        <v>5</v>
      </c>
      <c r="D5" s="8" t="s">
        <v>6</v>
      </c>
      <c r="E5" s="8" t="s">
        <v>7</v>
      </c>
      <c r="F5" s="112"/>
      <c r="G5" s="8" t="s">
        <v>4</v>
      </c>
      <c r="H5" s="8" t="s">
        <v>5</v>
      </c>
      <c r="I5" s="8" t="s">
        <v>6</v>
      </c>
      <c r="J5" s="8" t="s">
        <v>7</v>
      </c>
      <c r="K5" s="14" t="s">
        <v>33</v>
      </c>
      <c r="M5" s="115" t="s">
        <v>4</v>
      </c>
      <c r="N5" s="18" t="s">
        <v>41</v>
      </c>
      <c r="O5" s="26" t="s">
        <v>42</v>
      </c>
      <c r="P5" s="26" t="s">
        <v>42</v>
      </c>
      <c r="Q5" s="18"/>
    </row>
    <row r="6" spans="1:17" ht="20.100000000000001" customHeight="1">
      <c r="A6" s="29" t="s">
        <v>35</v>
      </c>
      <c r="B6" s="10" t="s">
        <v>0</v>
      </c>
      <c r="C6" s="95">
        <v>13</v>
      </c>
      <c r="D6" s="95">
        <v>19</v>
      </c>
      <c r="E6" s="9">
        <f>+C6+D6</f>
        <v>32</v>
      </c>
      <c r="F6" s="113"/>
      <c r="G6" s="10" t="s">
        <v>8</v>
      </c>
      <c r="H6" s="95">
        <v>7</v>
      </c>
      <c r="I6" s="95">
        <v>14</v>
      </c>
      <c r="J6" s="9">
        <f>+H6+I6</f>
        <v>21</v>
      </c>
      <c r="K6" s="29" t="s">
        <v>35</v>
      </c>
      <c r="M6" s="105"/>
      <c r="N6" s="18" t="s">
        <v>43</v>
      </c>
      <c r="O6" s="18" t="s">
        <v>43</v>
      </c>
      <c r="P6" s="18" t="s">
        <v>59</v>
      </c>
      <c r="Q6" s="18"/>
    </row>
    <row r="7" spans="1:17" ht="20.100000000000001" customHeight="1">
      <c r="A7" s="29" t="s">
        <v>37</v>
      </c>
      <c r="B7" s="10" t="s">
        <v>1</v>
      </c>
      <c r="C7" s="95">
        <v>15</v>
      </c>
      <c r="D7" s="95">
        <v>25</v>
      </c>
      <c r="E7" s="9">
        <f t="shared" ref="E7:E9" si="0">+C7+D7</f>
        <v>40</v>
      </c>
      <c r="F7" s="113"/>
      <c r="G7" s="10" t="s">
        <v>9</v>
      </c>
      <c r="H7" s="95">
        <v>15</v>
      </c>
      <c r="I7" s="95">
        <v>26</v>
      </c>
      <c r="J7" s="9">
        <f t="shared" ref="J7:J10" si="1">+H7+I7</f>
        <v>41</v>
      </c>
      <c r="K7" s="29" t="s">
        <v>37</v>
      </c>
      <c r="M7" s="19" t="s">
        <v>38</v>
      </c>
      <c r="N7" s="17">
        <f>+E6</f>
        <v>32</v>
      </c>
      <c r="O7" s="17">
        <f>+E7+E8</f>
        <v>81</v>
      </c>
      <c r="P7" s="17">
        <f>+E9</f>
        <v>38</v>
      </c>
      <c r="Q7" s="27"/>
    </row>
    <row r="8" spans="1:17" ht="20.100000000000001" customHeight="1">
      <c r="A8" s="29" t="s">
        <v>34</v>
      </c>
      <c r="B8" s="10" t="s">
        <v>2</v>
      </c>
      <c r="C8" s="95">
        <v>20</v>
      </c>
      <c r="D8" s="95">
        <v>21</v>
      </c>
      <c r="E8" s="9">
        <f t="shared" si="0"/>
        <v>41</v>
      </c>
      <c r="F8" s="113"/>
      <c r="G8" s="10" t="s">
        <v>10</v>
      </c>
      <c r="H8" s="95">
        <v>20</v>
      </c>
      <c r="I8" s="95">
        <v>19</v>
      </c>
      <c r="J8" s="9">
        <f t="shared" si="1"/>
        <v>39</v>
      </c>
      <c r="K8" s="29" t="s">
        <v>36</v>
      </c>
      <c r="M8" s="19" t="s">
        <v>39</v>
      </c>
      <c r="N8" s="17">
        <f>+E13</f>
        <v>33</v>
      </c>
      <c r="O8" s="17">
        <f>+E14+E15</f>
        <v>83</v>
      </c>
      <c r="P8" s="17">
        <f>+E16</f>
        <v>37</v>
      </c>
      <c r="Q8" s="27"/>
    </row>
    <row r="9" spans="1:17" ht="20.100000000000001" customHeight="1">
      <c r="A9" s="29" t="s">
        <v>36</v>
      </c>
      <c r="B9" s="10" t="s">
        <v>3</v>
      </c>
      <c r="C9" s="95">
        <v>16</v>
      </c>
      <c r="D9" s="95">
        <v>22</v>
      </c>
      <c r="E9" s="9">
        <f t="shared" si="0"/>
        <v>38</v>
      </c>
      <c r="F9" s="113"/>
      <c r="G9" s="10" t="s">
        <v>11</v>
      </c>
      <c r="H9" s="95">
        <v>19</v>
      </c>
      <c r="I9" s="95">
        <v>18</v>
      </c>
      <c r="J9" s="9">
        <f t="shared" si="1"/>
        <v>37</v>
      </c>
      <c r="K9" s="29" t="s">
        <v>34</v>
      </c>
      <c r="M9" s="19" t="s">
        <v>40</v>
      </c>
      <c r="N9" s="17">
        <f>+E19</f>
        <v>29</v>
      </c>
      <c r="O9" s="17">
        <f>+E20+E21</f>
        <v>78</v>
      </c>
      <c r="P9" s="17">
        <f>+E22</f>
        <v>33</v>
      </c>
      <c r="Q9" s="27"/>
    </row>
    <row r="10" spans="1:17" ht="20.100000000000001" customHeight="1">
      <c r="A10" s="29"/>
      <c r="B10" s="10"/>
      <c r="C10" s="1"/>
      <c r="D10" s="1"/>
      <c r="E10" s="9"/>
      <c r="F10" s="113"/>
      <c r="G10" s="10" t="s">
        <v>30</v>
      </c>
      <c r="H10" s="95">
        <v>12</v>
      </c>
      <c r="I10" s="95">
        <v>13</v>
      </c>
      <c r="J10" s="9">
        <f t="shared" si="1"/>
        <v>25</v>
      </c>
      <c r="K10" s="29" t="s">
        <v>37</v>
      </c>
      <c r="M10" s="18" t="s">
        <v>7</v>
      </c>
      <c r="N10" s="18">
        <f>SUM(N7:N9)</f>
        <v>94</v>
      </c>
      <c r="O10" s="18">
        <f t="shared" ref="O10:P10" si="2">SUM(O7:O9)</f>
        <v>242</v>
      </c>
      <c r="P10" s="18">
        <f t="shared" si="2"/>
        <v>108</v>
      </c>
      <c r="Q10" s="18"/>
    </row>
    <row r="11" spans="1:17" ht="20.100000000000001" customHeight="1">
      <c r="A11" s="9"/>
      <c r="B11" s="10"/>
      <c r="C11" s="2"/>
      <c r="D11" s="2"/>
      <c r="E11" s="9"/>
      <c r="F11" s="113"/>
      <c r="G11" s="10"/>
      <c r="H11" s="15"/>
      <c r="I11" s="15"/>
      <c r="J11" s="9"/>
      <c r="K11" s="9"/>
      <c r="M11" s="106" t="s">
        <v>173</v>
      </c>
      <c r="N11" s="107"/>
      <c r="O11" s="107"/>
      <c r="P11" s="108"/>
      <c r="Q11" s="18">
        <f>+N10+O10+P10</f>
        <v>444</v>
      </c>
    </row>
    <row r="12" spans="1:17" s="4" customFormat="1" ht="20.100000000000001" customHeight="1">
      <c r="A12" s="7" t="s">
        <v>33</v>
      </c>
      <c r="B12" s="8" t="s">
        <v>7</v>
      </c>
      <c r="C12" s="8">
        <f>SUM(C6:C9)</f>
        <v>64</v>
      </c>
      <c r="D12" s="8">
        <f t="shared" ref="D12:E12" si="3">SUM(D6:D9)</f>
        <v>87</v>
      </c>
      <c r="E12" s="8">
        <f t="shared" si="3"/>
        <v>151</v>
      </c>
      <c r="F12" s="113"/>
      <c r="G12" s="8" t="s">
        <v>7</v>
      </c>
      <c r="H12" s="8">
        <f>SUM(H6:H11)</f>
        <v>73</v>
      </c>
      <c r="I12" s="8">
        <f>SUM(I6:I11)</f>
        <v>90</v>
      </c>
      <c r="J12" s="8">
        <f>SUM(J6:J11)</f>
        <v>163</v>
      </c>
      <c r="K12" s="7" t="s">
        <v>33</v>
      </c>
    </row>
    <row r="13" spans="1:17">
      <c r="A13" s="9" t="s">
        <v>37</v>
      </c>
      <c r="B13" s="10" t="s">
        <v>12</v>
      </c>
      <c r="C13" s="95">
        <v>14</v>
      </c>
      <c r="D13" s="95">
        <v>19</v>
      </c>
      <c r="E13" s="9">
        <f>+C13+D13</f>
        <v>33</v>
      </c>
      <c r="F13" s="113"/>
      <c r="G13" s="10" t="s">
        <v>13</v>
      </c>
      <c r="H13" s="95">
        <v>11</v>
      </c>
      <c r="I13" s="95">
        <v>18</v>
      </c>
      <c r="J13" s="9">
        <f>+H13+I13</f>
        <v>29</v>
      </c>
      <c r="K13" s="9" t="s">
        <v>35</v>
      </c>
      <c r="M13" s="110" t="s">
        <v>172</v>
      </c>
      <c r="N13" s="110"/>
      <c r="O13" s="110"/>
      <c r="P13" s="110"/>
    </row>
    <row r="14" spans="1:17">
      <c r="A14" s="9" t="s">
        <v>34</v>
      </c>
      <c r="B14" s="10" t="s">
        <v>14</v>
      </c>
      <c r="C14" s="95">
        <v>18</v>
      </c>
      <c r="D14" s="95">
        <v>24</v>
      </c>
      <c r="E14" s="9">
        <f t="shared" ref="E14:E16" si="4">+C14+D14</f>
        <v>42</v>
      </c>
      <c r="F14" s="113"/>
      <c r="G14" s="10" t="s">
        <v>15</v>
      </c>
      <c r="H14" s="95">
        <v>10</v>
      </c>
      <c r="I14" s="95">
        <v>32</v>
      </c>
      <c r="J14" s="9">
        <f>+H14+I14</f>
        <v>42</v>
      </c>
      <c r="K14" s="9" t="s">
        <v>34</v>
      </c>
      <c r="M14" s="111" t="s">
        <v>50</v>
      </c>
      <c r="N14" s="111"/>
      <c r="O14" s="111"/>
      <c r="P14" s="111"/>
    </row>
    <row r="15" spans="1:17">
      <c r="A15" s="9" t="s">
        <v>36</v>
      </c>
      <c r="B15" s="10" t="s">
        <v>16</v>
      </c>
      <c r="C15" s="95">
        <v>21</v>
      </c>
      <c r="D15" s="95">
        <v>20</v>
      </c>
      <c r="E15" s="9">
        <f t="shared" si="4"/>
        <v>41</v>
      </c>
      <c r="F15" s="113"/>
      <c r="G15" s="10" t="s">
        <v>17</v>
      </c>
      <c r="H15" s="95">
        <v>12</v>
      </c>
      <c r="I15" s="95">
        <v>31</v>
      </c>
      <c r="J15" s="9">
        <f>+H15+I15</f>
        <v>43</v>
      </c>
      <c r="K15" s="9" t="s">
        <v>36</v>
      </c>
      <c r="M15" s="104" t="s">
        <v>4</v>
      </c>
      <c r="N15" s="18" t="s">
        <v>41</v>
      </c>
      <c r="O15" s="18" t="s">
        <v>42</v>
      </c>
      <c r="P15" s="18" t="s">
        <v>42</v>
      </c>
      <c r="Q15" s="18" t="s">
        <v>42</v>
      </c>
    </row>
    <row r="16" spans="1:17">
      <c r="A16" s="9" t="s">
        <v>35</v>
      </c>
      <c r="B16" s="10" t="s">
        <v>18</v>
      </c>
      <c r="C16" s="95">
        <v>17</v>
      </c>
      <c r="D16" s="95">
        <v>20</v>
      </c>
      <c r="E16" s="9">
        <f t="shared" si="4"/>
        <v>37</v>
      </c>
      <c r="F16" s="113"/>
      <c r="G16" s="10" t="s">
        <v>19</v>
      </c>
      <c r="H16" s="95">
        <v>8</v>
      </c>
      <c r="I16" s="95">
        <v>18</v>
      </c>
      <c r="J16" s="9">
        <f>+H16+I16</f>
        <v>26</v>
      </c>
      <c r="K16" s="9" t="s">
        <v>35</v>
      </c>
      <c r="M16" s="105"/>
      <c r="N16" s="18" t="s">
        <v>43</v>
      </c>
      <c r="O16" s="18" t="s">
        <v>43</v>
      </c>
      <c r="P16" s="18" t="s">
        <v>49</v>
      </c>
      <c r="Q16" s="18" t="s">
        <v>44</v>
      </c>
    </row>
    <row r="17" spans="1:20">
      <c r="A17" s="20"/>
      <c r="B17" s="10"/>
      <c r="C17" s="1"/>
      <c r="D17" s="1"/>
      <c r="E17" s="9"/>
      <c r="F17" s="113"/>
      <c r="G17" s="10" t="s">
        <v>31</v>
      </c>
      <c r="H17" s="95">
        <v>31</v>
      </c>
      <c r="I17" s="95">
        <v>1</v>
      </c>
      <c r="J17" s="9">
        <f>+H17+I17</f>
        <v>32</v>
      </c>
      <c r="K17" s="9" t="s">
        <v>37</v>
      </c>
      <c r="M17" s="19" t="s">
        <v>46</v>
      </c>
      <c r="N17" s="17">
        <f>+J6</f>
        <v>21</v>
      </c>
      <c r="O17" s="17">
        <f>+J7+J8</f>
        <v>80</v>
      </c>
      <c r="P17" s="17">
        <f>+J9</f>
        <v>37</v>
      </c>
      <c r="Q17" s="17">
        <f>+J10</f>
        <v>25</v>
      </c>
    </row>
    <row r="18" spans="1:20">
      <c r="A18" s="7" t="s">
        <v>33</v>
      </c>
      <c r="B18" s="8" t="s">
        <v>7</v>
      </c>
      <c r="C18" s="8">
        <f>SUM(C13:C16)</f>
        <v>70</v>
      </c>
      <c r="D18" s="8">
        <f>SUM(D13:D17)</f>
        <v>83</v>
      </c>
      <c r="E18" s="8">
        <f>SUM(E13:E17)</f>
        <v>153</v>
      </c>
      <c r="F18" s="113"/>
      <c r="G18" s="8" t="s">
        <v>7</v>
      </c>
      <c r="H18" s="8">
        <f>SUM(H13:H17)</f>
        <v>72</v>
      </c>
      <c r="I18" s="8">
        <f>SUM(I13:I17)</f>
        <v>100</v>
      </c>
      <c r="J18" s="8">
        <f>SUM(H18:I18)</f>
        <v>172</v>
      </c>
      <c r="K18" s="7" t="s">
        <v>33</v>
      </c>
      <c r="M18" s="19" t="s">
        <v>47</v>
      </c>
      <c r="N18" s="17">
        <f>+J13</f>
        <v>29</v>
      </c>
      <c r="O18" s="17">
        <f>+J14+J15</f>
        <v>85</v>
      </c>
      <c r="P18" s="17">
        <f>+J16</f>
        <v>26</v>
      </c>
      <c r="Q18" s="17">
        <f>+J17</f>
        <v>32</v>
      </c>
      <c r="T18" s="13" t="s">
        <v>137</v>
      </c>
    </row>
    <row r="19" spans="1:20">
      <c r="A19" s="9" t="s">
        <v>35</v>
      </c>
      <c r="B19" s="10" t="s">
        <v>20</v>
      </c>
      <c r="C19" s="95">
        <v>10</v>
      </c>
      <c r="D19" s="95">
        <v>19</v>
      </c>
      <c r="E19" s="9">
        <f>+C19+D19</f>
        <v>29</v>
      </c>
      <c r="F19" s="113"/>
      <c r="G19" s="10" t="s">
        <v>21</v>
      </c>
      <c r="H19" s="95">
        <v>8</v>
      </c>
      <c r="I19" s="95">
        <v>14</v>
      </c>
      <c r="J19" s="9">
        <f>+H19+I19</f>
        <v>22</v>
      </c>
      <c r="K19" s="9" t="s">
        <v>36</v>
      </c>
      <c r="M19" s="19" t="s">
        <v>48</v>
      </c>
      <c r="N19" s="17">
        <f>+J19</f>
        <v>22</v>
      </c>
      <c r="O19" s="17">
        <f>+J20+J21</f>
        <v>81</v>
      </c>
      <c r="P19" s="17">
        <f>+J22</f>
        <v>24</v>
      </c>
      <c r="Q19" s="17">
        <f>+J23</f>
        <v>24</v>
      </c>
    </row>
    <row r="20" spans="1:20">
      <c r="A20" s="9" t="s">
        <v>36</v>
      </c>
      <c r="B20" s="10" t="s">
        <v>22</v>
      </c>
      <c r="C20" s="95">
        <v>13</v>
      </c>
      <c r="D20" s="95">
        <v>25</v>
      </c>
      <c r="E20" s="9">
        <f t="shared" ref="E20:E22" si="5">+C20+D20</f>
        <v>38</v>
      </c>
      <c r="F20" s="113"/>
      <c r="G20" s="10" t="s">
        <v>23</v>
      </c>
      <c r="H20" s="95">
        <v>12</v>
      </c>
      <c r="I20" s="95">
        <v>31</v>
      </c>
      <c r="J20" s="9">
        <f>+H20+I20</f>
        <v>43</v>
      </c>
      <c r="K20" s="9" t="s">
        <v>37</v>
      </c>
      <c r="M20" s="18" t="s">
        <v>7</v>
      </c>
      <c r="N20" s="18">
        <f>SUM(N17:N19)</f>
        <v>72</v>
      </c>
      <c r="O20" s="18">
        <f t="shared" ref="O20:Q20" si="6">SUM(O17:O19)</f>
        <v>246</v>
      </c>
      <c r="P20" s="18">
        <f t="shared" si="6"/>
        <v>87</v>
      </c>
      <c r="Q20" s="18">
        <f t="shared" si="6"/>
        <v>81</v>
      </c>
    </row>
    <row r="21" spans="1:20">
      <c r="A21" s="9" t="s">
        <v>37</v>
      </c>
      <c r="B21" s="10" t="s">
        <v>24</v>
      </c>
      <c r="C21" s="95">
        <v>19</v>
      </c>
      <c r="D21" s="95">
        <v>21</v>
      </c>
      <c r="E21" s="9">
        <f t="shared" si="5"/>
        <v>40</v>
      </c>
      <c r="F21" s="113"/>
      <c r="G21" s="10" t="s">
        <v>25</v>
      </c>
      <c r="H21" s="95">
        <v>12</v>
      </c>
      <c r="I21" s="95">
        <v>26</v>
      </c>
      <c r="J21" s="9">
        <f>+H21+I21</f>
        <v>38</v>
      </c>
      <c r="K21" s="9" t="s">
        <v>35</v>
      </c>
      <c r="M21" s="106" t="s">
        <v>61</v>
      </c>
      <c r="N21" s="107"/>
      <c r="O21" s="107"/>
      <c r="P21" s="108"/>
      <c r="Q21" s="18">
        <f>+N20+O20+P20+Q20</f>
        <v>486</v>
      </c>
    </row>
    <row r="22" spans="1:20">
      <c r="A22" s="9" t="s">
        <v>34</v>
      </c>
      <c r="B22" s="10" t="s">
        <v>26</v>
      </c>
      <c r="C22" s="95">
        <v>14</v>
      </c>
      <c r="D22" s="95">
        <v>19</v>
      </c>
      <c r="E22" s="9">
        <f t="shared" si="5"/>
        <v>33</v>
      </c>
      <c r="F22" s="113"/>
      <c r="G22" s="10" t="s">
        <v>27</v>
      </c>
      <c r="H22" s="95">
        <v>11</v>
      </c>
      <c r="I22" s="95">
        <v>13</v>
      </c>
      <c r="J22" s="9">
        <f>+H22+I22</f>
        <v>24</v>
      </c>
      <c r="K22" s="9" t="s">
        <v>37</v>
      </c>
      <c r="M22" s="18" t="s">
        <v>7</v>
      </c>
      <c r="N22" s="19">
        <f>+N10+N20</f>
        <v>166</v>
      </c>
      <c r="O22" s="19">
        <f>+O10+O20</f>
        <v>488</v>
      </c>
      <c r="P22" s="19">
        <f t="shared" ref="P22" si="7">+P10+P20</f>
        <v>195</v>
      </c>
      <c r="Q22" s="19"/>
    </row>
    <row r="23" spans="1:20">
      <c r="A23" s="20"/>
      <c r="B23" s="10"/>
      <c r="C23" s="15"/>
      <c r="D23" s="15"/>
      <c r="E23" s="9"/>
      <c r="F23" s="113"/>
      <c r="G23" s="10" t="s">
        <v>32</v>
      </c>
      <c r="H23" s="95">
        <v>13</v>
      </c>
      <c r="I23" s="95">
        <v>11</v>
      </c>
      <c r="J23" s="9">
        <f>+H23+I23</f>
        <v>24</v>
      </c>
      <c r="K23" s="9" t="s">
        <v>34</v>
      </c>
      <c r="P23" s="18" t="s">
        <v>60</v>
      </c>
      <c r="Q23" s="19">
        <f>+Q11+Q21</f>
        <v>930</v>
      </c>
    </row>
    <row r="24" spans="1:20">
      <c r="A24" s="20"/>
      <c r="B24" s="10"/>
      <c r="C24" s="20"/>
      <c r="D24" s="20"/>
      <c r="E24" s="9"/>
      <c r="F24" s="113"/>
      <c r="G24" s="8" t="s">
        <v>7</v>
      </c>
      <c r="H24" s="8">
        <f>SUM(H19:H23)</f>
        <v>56</v>
      </c>
      <c r="I24" s="8">
        <f>SUM(I19:I23)</f>
        <v>95</v>
      </c>
      <c r="J24" s="8">
        <f>SUM(H24:I24)</f>
        <v>151</v>
      </c>
      <c r="K24" s="21"/>
    </row>
    <row r="25" spans="1:20">
      <c r="A25" s="22"/>
      <c r="B25" s="8" t="s">
        <v>7</v>
      </c>
      <c r="C25" s="8">
        <f>SUM(C19:C22)</f>
        <v>56</v>
      </c>
      <c r="D25" s="8">
        <f t="shared" ref="D25:E25" si="8">SUM(D19:D22)</f>
        <v>84</v>
      </c>
      <c r="E25" s="8">
        <f t="shared" si="8"/>
        <v>140</v>
      </c>
      <c r="F25" s="113"/>
      <c r="G25" s="23" t="s">
        <v>28</v>
      </c>
      <c r="H25" s="23">
        <f>+H12+H18+H24</f>
        <v>201</v>
      </c>
      <c r="I25" s="23">
        <f>+I12+I18+I24</f>
        <v>285</v>
      </c>
      <c r="J25" s="23">
        <f>+J12+J18+J24</f>
        <v>486</v>
      </c>
      <c r="K25" s="16"/>
    </row>
    <row r="26" spans="1:20">
      <c r="A26" s="20"/>
      <c r="B26" s="23" t="s">
        <v>29</v>
      </c>
      <c r="C26" s="23">
        <f>+C12+C18+C25</f>
        <v>190</v>
      </c>
      <c r="D26" s="23">
        <f t="shared" ref="D26:E26" si="9">+D12+D18+D25</f>
        <v>254</v>
      </c>
      <c r="E26" s="23">
        <f t="shared" si="9"/>
        <v>444</v>
      </c>
      <c r="F26" s="114"/>
      <c r="G26" s="11" t="s">
        <v>7</v>
      </c>
      <c r="H26" s="11">
        <f>+C26+H25</f>
        <v>391</v>
      </c>
      <c r="I26" s="11">
        <f>+D26+I25</f>
        <v>539</v>
      </c>
      <c r="J26" s="12">
        <f>+E26+J25</f>
        <v>930</v>
      </c>
      <c r="K26" s="16"/>
    </row>
    <row r="27" spans="1:20">
      <c r="G27" s="89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topLeftCell="A5" workbookViewId="0">
      <selection activeCell="I16" sqref="I16"/>
    </sheetView>
  </sheetViews>
  <sheetFormatPr defaultRowHeight="14.25"/>
  <cols>
    <col min="1" max="1" width="6.875" customWidth="1"/>
    <col min="2" max="3" width="7.375" customWidth="1"/>
    <col min="4" max="4" width="24.125" customWidth="1"/>
    <col min="5" max="5" width="29.375" customWidth="1"/>
    <col min="6" max="6" width="7" customWidth="1"/>
    <col min="7" max="7" width="8" customWidth="1"/>
    <col min="8" max="8" width="7.375" customWidth="1"/>
    <col min="9" max="9" width="22.875" customWidth="1"/>
    <col min="10" max="10" width="26.625" customWidth="1"/>
    <col min="13" max="14" width="24.625" customWidth="1"/>
    <col min="15" max="15" width="7.375" customWidth="1"/>
    <col min="16" max="16" width="19.625" customWidth="1"/>
    <col min="17" max="17" width="19.75" customWidth="1"/>
    <col min="19" max="19" width="17.75" customWidth="1"/>
    <col min="20" max="20" width="23.875" customWidth="1"/>
  </cols>
  <sheetData>
    <row r="1" spans="1:20" ht="27.75">
      <c r="A1" s="124" t="s">
        <v>167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20" ht="21.75">
      <c r="A2" s="30" t="s">
        <v>62</v>
      </c>
      <c r="B2" s="30" t="s">
        <v>33</v>
      </c>
      <c r="C2" s="30" t="s">
        <v>63</v>
      </c>
      <c r="D2" s="125" t="s">
        <v>64</v>
      </c>
      <c r="E2" s="125"/>
      <c r="F2" s="30" t="s">
        <v>62</v>
      </c>
      <c r="G2" s="30" t="s">
        <v>33</v>
      </c>
      <c r="H2" s="30" t="s">
        <v>63</v>
      </c>
      <c r="I2" s="125" t="s">
        <v>65</v>
      </c>
      <c r="J2" s="125"/>
    </row>
    <row r="3" spans="1:20" ht="21.75">
      <c r="A3" s="31" t="s">
        <v>0</v>
      </c>
      <c r="B3" s="28" t="s">
        <v>35</v>
      </c>
      <c r="C3" s="9">
        <v>30</v>
      </c>
      <c r="D3" s="24"/>
      <c r="E3" s="24"/>
      <c r="F3" s="20" t="s">
        <v>8</v>
      </c>
      <c r="G3" s="28" t="s">
        <v>35</v>
      </c>
      <c r="H3" s="29">
        <v>21</v>
      </c>
      <c r="I3" s="32"/>
      <c r="J3" s="16"/>
    </row>
    <row r="4" spans="1:20" ht="21.75">
      <c r="A4" s="31" t="s">
        <v>1</v>
      </c>
      <c r="B4" s="28" t="s">
        <v>37</v>
      </c>
      <c r="C4" s="9">
        <v>39</v>
      </c>
      <c r="D4" s="24"/>
      <c r="E4" s="24"/>
      <c r="F4" s="20" t="s">
        <v>9</v>
      </c>
      <c r="G4" s="28" t="s">
        <v>37</v>
      </c>
      <c r="H4" s="29">
        <v>40</v>
      </c>
      <c r="I4" s="34"/>
      <c r="J4" s="24"/>
      <c r="S4" s="32" t="s">
        <v>67</v>
      </c>
      <c r="T4" s="16" t="s">
        <v>135</v>
      </c>
    </row>
    <row r="5" spans="1:20" ht="21.75">
      <c r="A5" s="31" t="s">
        <v>2</v>
      </c>
      <c r="B5" s="28" t="s">
        <v>34</v>
      </c>
      <c r="C5" s="9">
        <v>39</v>
      </c>
      <c r="D5" s="24"/>
      <c r="E5" s="33"/>
      <c r="F5" s="20" t="s">
        <v>10</v>
      </c>
      <c r="G5" s="28" t="s">
        <v>36</v>
      </c>
      <c r="H5" s="29">
        <v>38</v>
      </c>
      <c r="I5" s="24"/>
      <c r="J5" s="33"/>
      <c r="S5" s="34" t="s">
        <v>81</v>
      </c>
      <c r="T5" s="24" t="s">
        <v>71</v>
      </c>
    </row>
    <row r="6" spans="1:20" ht="21.75">
      <c r="A6" s="31" t="s">
        <v>3</v>
      </c>
      <c r="B6" s="28" t="s">
        <v>36</v>
      </c>
      <c r="C6" s="9">
        <v>38</v>
      </c>
      <c r="D6" s="24"/>
      <c r="E6" s="33"/>
      <c r="F6" s="20" t="s">
        <v>11</v>
      </c>
      <c r="G6" s="28" t="s">
        <v>34</v>
      </c>
      <c r="H6" s="29">
        <v>29</v>
      </c>
      <c r="I6" s="24"/>
      <c r="J6" s="33"/>
      <c r="M6" s="24" t="s">
        <v>66</v>
      </c>
      <c r="N6" s="24" t="s">
        <v>78</v>
      </c>
      <c r="S6" s="24" t="s">
        <v>74</v>
      </c>
      <c r="T6" s="33" t="s">
        <v>130</v>
      </c>
    </row>
    <row r="7" spans="1:20" ht="21.75">
      <c r="A7" s="31"/>
      <c r="B7" s="28"/>
      <c r="C7" s="29"/>
      <c r="D7" s="33"/>
      <c r="E7" s="33"/>
      <c r="F7" s="20" t="s">
        <v>30</v>
      </c>
      <c r="G7" s="28" t="s">
        <v>37</v>
      </c>
      <c r="H7" s="94">
        <v>24</v>
      </c>
      <c r="I7" s="24"/>
      <c r="J7" s="33"/>
      <c r="M7" s="24" t="s">
        <v>68</v>
      </c>
      <c r="N7" s="24" t="s">
        <v>132</v>
      </c>
      <c r="S7" s="24" t="s">
        <v>77</v>
      </c>
      <c r="T7" s="33"/>
    </row>
    <row r="8" spans="1:20" ht="21.75">
      <c r="A8" s="31"/>
      <c r="B8" s="28"/>
      <c r="C8" s="29"/>
      <c r="D8" s="33"/>
      <c r="E8" s="33"/>
      <c r="F8" s="20"/>
      <c r="G8" s="28"/>
      <c r="H8" s="94"/>
      <c r="I8" s="24"/>
      <c r="J8" s="33"/>
      <c r="M8" s="24" t="s">
        <v>72</v>
      </c>
      <c r="N8" s="33" t="s">
        <v>73</v>
      </c>
      <c r="S8" s="24" t="s">
        <v>79</v>
      </c>
      <c r="T8" s="33" t="s">
        <v>80</v>
      </c>
    </row>
    <row r="9" spans="1:20" ht="21.75">
      <c r="A9" s="30"/>
      <c r="B9" s="30">
        <f>155-C9</f>
        <v>9</v>
      </c>
      <c r="C9" s="30">
        <f>SUM(C3:C7)</f>
        <v>146</v>
      </c>
      <c r="D9" s="30"/>
      <c r="E9" s="30"/>
      <c r="F9" s="30"/>
      <c r="G9" s="30">
        <f>178-H9</f>
        <v>26</v>
      </c>
      <c r="H9" s="30">
        <f>SUM(H3:H8)</f>
        <v>152</v>
      </c>
      <c r="I9" s="30"/>
      <c r="J9" s="30"/>
      <c r="M9" s="24" t="s">
        <v>75</v>
      </c>
      <c r="N9" s="33" t="s">
        <v>76</v>
      </c>
      <c r="S9" s="30"/>
      <c r="T9" s="30"/>
    </row>
    <row r="10" spans="1:20" ht="21.75">
      <c r="A10" s="31" t="s">
        <v>12</v>
      </c>
      <c r="B10" s="28" t="s">
        <v>35</v>
      </c>
      <c r="C10" s="9">
        <v>33</v>
      </c>
      <c r="D10" s="24"/>
      <c r="E10" s="24"/>
      <c r="F10" s="20" t="s">
        <v>13</v>
      </c>
      <c r="G10" s="28" t="s">
        <v>35</v>
      </c>
      <c r="H10" s="29">
        <v>30</v>
      </c>
      <c r="I10" s="32"/>
      <c r="J10" s="16"/>
      <c r="M10" s="33"/>
      <c r="N10" s="33"/>
      <c r="S10" s="24" t="s">
        <v>83</v>
      </c>
      <c r="T10" s="24" t="s">
        <v>84</v>
      </c>
    </row>
    <row r="11" spans="1:20" ht="21.75">
      <c r="A11" s="31" t="s">
        <v>14</v>
      </c>
      <c r="B11" s="28" t="s">
        <v>34</v>
      </c>
      <c r="C11" s="9">
        <v>40</v>
      </c>
      <c r="D11" s="24"/>
      <c r="E11" s="24"/>
      <c r="F11" s="20" t="s">
        <v>15</v>
      </c>
      <c r="G11" s="28" t="s">
        <v>36</v>
      </c>
      <c r="H11" s="29">
        <v>43</v>
      </c>
      <c r="I11" s="34"/>
      <c r="J11" s="24"/>
      <c r="M11" s="30"/>
      <c r="N11" s="30"/>
      <c r="S11" s="24" t="s">
        <v>87</v>
      </c>
      <c r="T11" s="33" t="s">
        <v>88</v>
      </c>
    </row>
    <row r="12" spans="1:20" ht="21.75">
      <c r="A12" s="31" t="s">
        <v>16</v>
      </c>
      <c r="B12" s="28" t="s">
        <v>35</v>
      </c>
      <c r="C12" s="9">
        <v>41</v>
      </c>
      <c r="D12" s="24"/>
      <c r="E12" s="33"/>
      <c r="F12" s="20" t="s">
        <v>17</v>
      </c>
      <c r="G12" s="28" t="s">
        <v>34</v>
      </c>
      <c r="H12" s="29">
        <v>40</v>
      </c>
      <c r="I12" s="24"/>
      <c r="J12" s="33"/>
      <c r="M12" s="33" t="s">
        <v>70</v>
      </c>
      <c r="N12" s="35" t="s">
        <v>82</v>
      </c>
      <c r="S12" s="24" t="s">
        <v>90</v>
      </c>
      <c r="T12" s="24" t="s">
        <v>91</v>
      </c>
    </row>
    <row r="13" spans="1:20" ht="21.75">
      <c r="A13" s="31" t="s">
        <v>18</v>
      </c>
      <c r="B13" s="28" t="s">
        <v>36</v>
      </c>
      <c r="C13" s="9">
        <v>41</v>
      </c>
      <c r="D13" s="24"/>
      <c r="E13" s="33"/>
      <c r="F13" s="20" t="s">
        <v>19</v>
      </c>
      <c r="G13" s="28" t="s">
        <v>35</v>
      </c>
      <c r="H13" s="29">
        <v>27</v>
      </c>
      <c r="I13" s="24"/>
      <c r="J13" s="33"/>
      <c r="M13" s="24" t="s">
        <v>85</v>
      </c>
      <c r="N13" s="33" t="s">
        <v>86</v>
      </c>
      <c r="S13" s="24" t="s">
        <v>93</v>
      </c>
      <c r="T13" s="24" t="s">
        <v>94</v>
      </c>
    </row>
    <row r="14" spans="1:20" ht="21.75">
      <c r="A14" s="31"/>
      <c r="B14" s="28"/>
      <c r="C14" s="28"/>
      <c r="D14" s="33"/>
      <c r="E14" s="33"/>
      <c r="F14" s="20" t="s">
        <v>31</v>
      </c>
      <c r="G14" s="28" t="s">
        <v>37</v>
      </c>
      <c r="H14" s="94">
        <v>37</v>
      </c>
      <c r="I14" s="24"/>
      <c r="J14" s="33"/>
      <c r="M14" s="24" t="s">
        <v>89</v>
      </c>
      <c r="N14" s="24" t="s">
        <v>134</v>
      </c>
      <c r="S14" s="36" t="s">
        <v>131</v>
      </c>
      <c r="T14" s="36" t="s">
        <v>95</v>
      </c>
    </row>
    <row r="15" spans="1:20" ht="21.75">
      <c r="A15" s="30"/>
      <c r="B15" s="30"/>
      <c r="C15" s="30">
        <f>SUM(C10:C14)</f>
        <v>155</v>
      </c>
      <c r="D15" s="30"/>
      <c r="E15" s="30"/>
      <c r="F15" s="30"/>
      <c r="G15" s="30"/>
      <c r="H15" s="30">
        <f>SUM(H10:H14)</f>
        <v>177</v>
      </c>
      <c r="I15" s="30"/>
      <c r="J15" s="30"/>
      <c r="M15" s="24" t="s">
        <v>92</v>
      </c>
      <c r="N15" s="24" t="s">
        <v>69</v>
      </c>
    </row>
    <row r="16" spans="1:20" ht="21.75">
      <c r="A16" s="31" t="s">
        <v>20</v>
      </c>
      <c r="B16" s="28" t="s">
        <v>37</v>
      </c>
      <c r="C16" s="94">
        <v>29</v>
      </c>
      <c r="D16" s="33"/>
      <c r="E16" s="35"/>
      <c r="F16" s="20" t="s">
        <v>21</v>
      </c>
      <c r="G16" s="28" t="s">
        <v>35</v>
      </c>
      <c r="H16" s="29">
        <v>22</v>
      </c>
      <c r="I16" s="24"/>
      <c r="J16" s="24"/>
      <c r="M16" s="31" t="s">
        <v>20</v>
      </c>
      <c r="N16" s="28" t="s">
        <v>35</v>
      </c>
      <c r="O16" s="28">
        <v>20</v>
      </c>
      <c r="P16" s="33" t="s">
        <v>96</v>
      </c>
      <c r="Q16" s="24" t="s">
        <v>97</v>
      </c>
    </row>
    <row r="17" spans="1:17" ht="21.75">
      <c r="A17" s="31" t="s">
        <v>22</v>
      </c>
      <c r="B17" s="28" t="s">
        <v>34</v>
      </c>
      <c r="C17" s="29">
        <v>35</v>
      </c>
      <c r="D17" s="24"/>
      <c r="E17" s="33"/>
      <c r="F17" s="20" t="s">
        <v>23</v>
      </c>
      <c r="G17" s="28" t="s">
        <v>34</v>
      </c>
      <c r="H17" s="29">
        <v>44</v>
      </c>
      <c r="I17" s="24"/>
      <c r="J17" s="33"/>
      <c r="M17" s="31" t="s">
        <v>22</v>
      </c>
      <c r="N17" s="28" t="s">
        <v>36</v>
      </c>
      <c r="O17" s="28">
        <v>43</v>
      </c>
      <c r="P17" s="32" t="s">
        <v>100</v>
      </c>
      <c r="Q17" s="41" t="s">
        <v>101</v>
      </c>
    </row>
    <row r="18" spans="1:17" ht="21.75">
      <c r="A18" s="31" t="s">
        <v>24</v>
      </c>
      <c r="B18" s="28" t="s">
        <v>36</v>
      </c>
      <c r="C18" s="29">
        <v>37</v>
      </c>
      <c r="D18" s="24"/>
      <c r="E18" s="24"/>
      <c r="F18" s="20" t="s">
        <v>25</v>
      </c>
      <c r="G18" s="28" t="s">
        <v>36</v>
      </c>
      <c r="H18" s="29">
        <v>42</v>
      </c>
      <c r="I18" s="24"/>
      <c r="J18" s="24"/>
      <c r="M18" s="31" t="s">
        <v>24</v>
      </c>
      <c r="N18" s="28" t="s">
        <v>37</v>
      </c>
      <c r="O18" s="77">
        <v>41</v>
      </c>
      <c r="P18" s="24" t="s">
        <v>104</v>
      </c>
      <c r="Q18" s="24" t="s">
        <v>105</v>
      </c>
    </row>
    <row r="19" spans="1:17" ht="21.75">
      <c r="A19" s="31" t="s">
        <v>26</v>
      </c>
      <c r="B19" s="28" t="s">
        <v>35</v>
      </c>
      <c r="C19" s="29">
        <v>35</v>
      </c>
      <c r="D19" s="24"/>
      <c r="E19" s="24"/>
      <c r="F19" s="20" t="s">
        <v>27</v>
      </c>
      <c r="G19" s="28" t="s">
        <v>36</v>
      </c>
      <c r="H19" s="29">
        <v>23</v>
      </c>
      <c r="I19" s="24"/>
      <c r="J19" s="24"/>
      <c r="M19" s="31" t="s">
        <v>26</v>
      </c>
      <c r="N19" s="28" t="s">
        <v>34</v>
      </c>
      <c r="O19" s="28">
        <v>37</v>
      </c>
      <c r="P19" s="33" t="s">
        <v>108</v>
      </c>
      <c r="Q19" s="33" t="s">
        <v>109</v>
      </c>
    </row>
    <row r="20" spans="1:17" ht="21.75">
      <c r="A20" s="31"/>
      <c r="B20" s="34"/>
      <c r="C20" s="28"/>
      <c r="D20" s="33"/>
      <c r="E20" s="33"/>
      <c r="F20" s="20" t="s">
        <v>32</v>
      </c>
      <c r="G20" s="28" t="s">
        <v>37</v>
      </c>
      <c r="H20" s="29">
        <v>24</v>
      </c>
      <c r="I20" s="36"/>
      <c r="J20" s="36"/>
    </row>
    <row r="21" spans="1:17" ht="22.5" thickBot="1">
      <c r="A21" s="37"/>
      <c r="B21" s="38"/>
      <c r="C21" s="93">
        <f>SUM(C16:C20)</f>
        <v>136</v>
      </c>
      <c r="D21" s="39"/>
      <c r="E21" s="39"/>
      <c r="F21" s="30"/>
      <c r="G21" s="30"/>
      <c r="H21" s="30">
        <f>SUM(H16:H20)</f>
        <v>155</v>
      </c>
      <c r="I21" s="40"/>
      <c r="J21" s="39"/>
    </row>
    <row r="22" spans="1:17" ht="24.75" thickTop="1">
      <c r="A22" s="48"/>
      <c r="B22" s="49" t="s">
        <v>113</v>
      </c>
      <c r="C22" s="50">
        <f>+C9+C15+C21</f>
        <v>437</v>
      </c>
      <c r="D22" s="51"/>
      <c r="E22" s="52"/>
      <c r="F22" s="53"/>
      <c r="G22" s="54" t="s">
        <v>114</v>
      </c>
      <c r="H22" s="50">
        <f>+H9+H15+H21</f>
        <v>484</v>
      </c>
      <c r="I22" s="55"/>
      <c r="J22" s="56">
        <f>C22+H22</f>
        <v>921</v>
      </c>
      <c r="M22" s="20" t="s">
        <v>21</v>
      </c>
      <c r="N22" s="28" t="s">
        <v>36</v>
      </c>
      <c r="O22" s="28">
        <v>8</v>
      </c>
      <c r="P22" s="33" t="s">
        <v>98</v>
      </c>
      <c r="Q22" s="33" t="s">
        <v>99</v>
      </c>
    </row>
    <row r="23" spans="1:17" ht="21.75">
      <c r="A23" s="57" t="s">
        <v>62</v>
      </c>
      <c r="B23" s="57"/>
      <c r="C23" s="57" t="s">
        <v>63</v>
      </c>
      <c r="D23" s="30" t="s">
        <v>115</v>
      </c>
      <c r="E23" s="30" t="s">
        <v>116</v>
      </c>
      <c r="F23" s="125" t="s">
        <v>117</v>
      </c>
      <c r="G23" s="125"/>
      <c r="H23" s="125"/>
      <c r="I23" s="58" t="s">
        <v>118</v>
      </c>
      <c r="J23" s="30" t="s">
        <v>119</v>
      </c>
      <c r="M23" s="20" t="s">
        <v>23</v>
      </c>
      <c r="N23" s="28" t="s">
        <v>37</v>
      </c>
      <c r="O23" s="77">
        <v>40</v>
      </c>
      <c r="P23" s="24" t="s">
        <v>102</v>
      </c>
      <c r="Q23" s="24" t="s">
        <v>103</v>
      </c>
    </row>
    <row r="24" spans="1:17" ht="21.75">
      <c r="A24" s="31" t="s">
        <v>38</v>
      </c>
      <c r="B24" s="31"/>
      <c r="C24" s="59">
        <f>+C9</f>
        <v>146</v>
      </c>
      <c r="D24" s="24"/>
      <c r="E24" s="24"/>
      <c r="F24" s="24"/>
      <c r="G24" s="60"/>
      <c r="H24" s="61"/>
      <c r="I24" s="62" t="s">
        <v>120</v>
      </c>
      <c r="J24" s="63">
        <f>+C5+C11+C17+H6+H12+H17</f>
        <v>227</v>
      </c>
      <c r="M24" s="20" t="s">
        <v>25</v>
      </c>
      <c r="N24" s="28" t="s">
        <v>35</v>
      </c>
      <c r="O24" s="28">
        <v>41</v>
      </c>
      <c r="P24" s="36" t="s">
        <v>106</v>
      </c>
      <c r="Q24" s="24" t="s">
        <v>107</v>
      </c>
    </row>
    <row r="25" spans="1:17" ht="21.75">
      <c r="A25" s="31" t="s">
        <v>39</v>
      </c>
      <c r="B25" s="31"/>
      <c r="C25" s="59">
        <f>+C15</f>
        <v>155</v>
      </c>
      <c r="D25" s="33"/>
      <c r="E25" s="33"/>
      <c r="F25" s="116"/>
      <c r="G25" s="117"/>
      <c r="H25" s="118"/>
      <c r="I25" s="62" t="s">
        <v>121</v>
      </c>
      <c r="J25" s="63">
        <f>+C6+C13+C18+H5+H11+H18+H19</f>
        <v>262</v>
      </c>
      <c r="M25" s="20" t="s">
        <v>27</v>
      </c>
      <c r="N25" s="28" t="s">
        <v>37</v>
      </c>
      <c r="O25" s="77">
        <v>31</v>
      </c>
      <c r="P25" s="24" t="s">
        <v>110</v>
      </c>
      <c r="Q25" s="24" t="s">
        <v>111</v>
      </c>
    </row>
    <row r="26" spans="1:17" ht="21.75">
      <c r="A26" s="20" t="s">
        <v>40</v>
      </c>
      <c r="B26" s="20"/>
      <c r="C26" s="59">
        <f>+C21</f>
        <v>136</v>
      </c>
      <c r="D26" s="24"/>
      <c r="E26" s="24"/>
      <c r="F26" s="116"/>
      <c r="G26" s="117"/>
      <c r="H26" s="118"/>
      <c r="I26" s="62" t="s">
        <v>123</v>
      </c>
      <c r="J26" s="63">
        <f>+C3+C10+C12+C19+H3+H10+H13+H16</f>
        <v>239</v>
      </c>
      <c r="M26" s="20" t="s">
        <v>32</v>
      </c>
      <c r="N26" s="28" t="s">
        <v>34</v>
      </c>
      <c r="O26" s="28">
        <v>22</v>
      </c>
      <c r="P26" s="36" t="s">
        <v>112</v>
      </c>
      <c r="Q26" s="36" t="s">
        <v>133</v>
      </c>
    </row>
    <row r="27" spans="1:17" ht="21.75">
      <c r="A27" s="20" t="s">
        <v>46</v>
      </c>
      <c r="B27" s="20"/>
      <c r="C27" s="59">
        <f>+H9</f>
        <v>152</v>
      </c>
      <c r="D27" s="24"/>
      <c r="E27" s="24"/>
      <c r="F27" s="116"/>
      <c r="G27" s="117"/>
      <c r="H27" s="118"/>
      <c r="I27" s="62" t="s">
        <v>126</v>
      </c>
      <c r="J27" s="63">
        <f>+C4+C16+H4+H7+H14+H20</f>
        <v>193</v>
      </c>
    </row>
    <row r="28" spans="1:17" ht="24">
      <c r="A28" s="20" t="s">
        <v>47</v>
      </c>
      <c r="B28" s="20"/>
      <c r="C28" s="59">
        <f>+H15</f>
        <v>177</v>
      </c>
      <c r="D28" s="24"/>
      <c r="E28" s="24"/>
      <c r="F28" s="119"/>
      <c r="G28" s="120"/>
      <c r="H28" s="121"/>
      <c r="I28" s="64" t="s">
        <v>7</v>
      </c>
      <c r="J28" s="65">
        <f>+J24+J25+J26+J27</f>
        <v>921</v>
      </c>
    </row>
    <row r="29" spans="1:17" ht="21.75">
      <c r="A29" s="20" t="s">
        <v>48</v>
      </c>
      <c r="B29" s="20"/>
      <c r="C29" s="66">
        <f>+H21</f>
        <v>155</v>
      </c>
      <c r="D29" s="24"/>
      <c r="E29" s="24"/>
      <c r="F29" s="116"/>
      <c r="G29" s="117"/>
      <c r="H29" s="118"/>
      <c r="I29" s="61"/>
      <c r="J29" s="24"/>
    </row>
    <row r="30" spans="1:17" ht="27.75">
      <c r="A30" s="122" t="s">
        <v>119</v>
      </c>
      <c r="B30" s="123"/>
      <c r="C30" s="67">
        <f>SUM(C24:C29)</f>
        <v>921</v>
      </c>
      <c r="D30" s="68"/>
      <c r="E30" s="68"/>
      <c r="F30" s="69"/>
      <c r="G30" s="70"/>
      <c r="H30" s="69"/>
      <c r="I30" s="71"/>
      <c r="J30" s="71"/>
    </row>
  </sheetData>
  <mergeCells count="10">
    <mergeCell ref="F27:H27"/>
    <mergeCell ref="F28:H28"/>
    <mergeCell ref="F29:H29"/>
    <mergeCell ref="A30:B30"/>
    <mergeCell ref="A1:J1"/>
    <mergeCell ref="D2:E2"/>
    <mergeCell ref="I2:J2"/>
    <mergeCell ref="F23:H23"/>
    <mergeCell ref="F25:H25"/>
    <mergeCell ref="F26:H26"/>
  </mergeCells>
  <phoneticPr fontId="1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H19" sqref="G19:H20"/>
    </sheetView>
  </sheetViews>
  <sheetFormatPr defaultRowHeight="21.75"/>
  <cols>
    <col min="1" max="1" width="7.125" style="4" customWidth="1"/>
    <col min="2" max="4" width="11.125" style="4" customWidth="1"/>
  </cols>
  <sheetData>
    <row r="2" spans="1:14">
      <c r="A2" s="109" t="s">
        <v>161</v>
      </c>
      <c r="B2" s="109"/>
      <c r="C2" s="109"/>
      <c r="D2" s="109"/>
      <c r="F2" s="109" t="s">
        <v>163</v>
      </c>
      <c r="G2" s="109"/>
      <c r="H2" s="109"/>
      <c r="I2" s="109"/>
      <c r="K2" s="109" t="s">
        <v>163</v>
      </c>
      <c r="L2" s="109"/>
      <c r="M2" s="109"/>
      <c r="N2" s="109"/>
    </row>
    <row r="3" spans="1:14">
      <c r="A3" s="109" t="s">
        <v>162</v>
      </c>
      <c r="B3" s="109"/>
      <c r="C3" s="109"/>
      <c r="D3" s="109"/>
      <c r="F3" s="109" t="s">
        <v>164</v>
      </c>
      <c r="G3" s="109"/>
      <c r="H3" s="109"/>
      <c r="I3" s="109"/>
      <c r="K3" s="109" t="s">
        <v>165</v>
      </c>
      <c r="L3" s="109"/>
      <c r="M3" s="109"/>
      <c r="N3" s="109"/>
    </row>
    <row r="4" spans="1:14">
      <c r="A4" s="109" t="s">
        <v>136</v>
      </c>
      <c r="B4" s="109"/>
      <c r="C4" s="109"/>
      <c r="D4" s="109"/>
      <c r="F4" s="109" t="s">
        <v>136</v>
      </c>
      <c r="G4" s="109"/>
      <c r="H4" s="109"/>
      <c r="I4" s="109"/>
      <c r="K4" s="109" t="s">
        <v>166</v>
      </c>
      <c r="L4" s="109"/>
      <c r="M4" s="109"/>
      <c r="N4" s="109"/>
    </row>
    <row r="5" spans="1:14">
      <c r="A5" s="8" t="s">
        <v>4</v>
      </c>
      <c r="B5" s="8" t="s">
        <v>5</v>
      </c>
      <c r="C5" s="8" t="s">
        <v>6</v>
      </c>
      <c r="D5" s="8" t="s">
        <v>7</v>
      </c>
      <c r="F5" s="8" t="s">
        <v>4</v>
      </c>
      <c r="G5" s="8" t="s">
        <v>5</v>
      </c>
      <c r="H5" s="8" t="s">
        <v>6</v>
      </c>
      <c r="I5" s="8" t="s">
        <v>7</v>
      </c>
      <c r="K5" s="8" t="s">
        <v>4</v>
      </c>
      <c r="L5" s="8" t="s">
        <v>5</v>
      </c>
      <c r="M5" s="8" t="s">
        <v>6</v>
      </c>
      <c r="N5" s="8" t="s">
        <v>7</v>
      </c>
    </row>
    <row r="6" spans="1:14">
      <c r="A6" s="10" t="s">
        <v>38</v>
      </c>
      <c r="B6" s="1">
        <v>76</v>
      </c>
      <c r="C6" s="1">
        <v>79</v>
      </c>
      <c r="D6" s="9">
        <f>+B6+C6</f>
        <v>155</v>
      </c>
      <c r="F6" s="10" t="s">
        <v>38</v>
      </c>
      <c r="G6" s="1">
        <v>76</v>
      </c>
      <c r="H6" s="1">
        <v>80</v>
      </c>
      <c r="I6" s="9">
        <f>+G6+H6</f>
        <v>156</v>
      </c>
      <c r="K6" s="10" t="s">
        <v>38</v>
      </c>
      <c r="L6" s="1">
        <v>95</v>
      </c>
      <c r="M6" s="1">
        <v>95</v>
      </c>
      <c r="N6" s="9">
        <f>+L6+M6</f>
        <v>190</v>
      </c>
    </row>
    <row r="7" spans="1:14">
      <c r="A7" s="10" t="s">
        <v>39</v>
      </c>
      <c r="B7" s="1">
        <v>54</v>
      </c>
      <c r="C7" s="1">
        <v>82</v>
      </c>
      <c r="D7" s="9">
        <v>136</v>
      </c>
      <c r="F7" s="10" t="s">
        <v>39</v>
      </c>
      <c r="G7" s="1">
        <v>76</v>
      </c>
      <c r="H7" s="1">
        <v>79</v>
      </c>
      <c r="I7" s="9">
        <f t="shared" ref="I7:I11" si="0">+G7+H7</f>
        <v>155</v>
      </c>
      <c r="K7" s="10" t="s">
        <v>39</v>
      </c>
      <c r="L7" s="1">
        <v>76</v>
      </c>
      <c r="M7" s="1">
        <v>79</v>
      </c>
      <c r="N7" s="9">
        <f t="shared" ref="N7:N11" si="1">+L7+M7</f>
        <v>155</v>
      </c>
    </row>
    <row r="8" spans="1:14">
      <c r="A8" s="10" t="s">
        <v>40</v>
      </c>
      <c r="B8" s="1">
        <v>65</v>
      </c>
      <c r="C8" s="1">
        <v>73</v>
      </c>
      <c r="D8" s="9">
        <v>138</v>
      </c>
      <c r="F8" s="10" t="s">
        <v>40</v>
      </c>
      <c r="G8" s="1">
        <v>54</v>
      </c>
      <c r="H8" s="1">
        <v>82</v>
      </c>
      <c r="I8" s="9">
        <f t="shared" si="0"/>
        <v>136</v>
      </c>
      <c r="K8" s="10" t="s">
        <v>40</v>
      </c>
      <c r="L8" s="1">
        <v>54</v>
      </c>
      <c r="M8" s="1">
        <v>82</v>
      </c>
      <c r="N8" s="9">
        <f t="shared" si="1"/>
        <v>136</v>
      </c>
    </row>
    <row r="9" spans="1:14">
      <c r="A9" s="10" t="s">
        <v>46</v>
      </c>
      <c r="B9" s="1">
        <v>78</v>
      </c>
      <c r="C9" s="1">
        <v>99</v>
      </c>
      <c r="D9" s="9">
        <v>177</v>
      </c>
      <c r="F9" s="10" t="s">
        <v>46</v>
      </c>
      <c r="G9" s="1">
        <v>77</v>
      </c>
      <c r="H9" s="1">
        <v>101</v>
      </c>
      <c r="I9" s="9">
        <f t="shared" si="0"/>
        <v>178</v>
      </c>
      <c r="K9" s="10" t="s">
        <v>46</v>
      </c>
      <c r="L9" s="1">
        <v>115</v>
      </c>
      <c r="M9" s="1">
        <v>115</v>
      </c>
      <c r="N9" s="9">
        <f t="shared" si="1"/>
        <v>230</v>
      </c>
    </row>
    <row r="10" spans="1:14">
      <c r="A10" s="10" t="s">
        <v>47</v>
      </c>
      <c r="B10" s="1">
        <v>57</v>
      </c>
      <c r="C10" s="1">
        <v>98</v>
      </c>
      <c r="D10" s="9">
        <v>155</v>
      </c>
      <c r="F10" s="10" t="s">
        <v>47</v>
      </c>
      <c r="G10" s="1">
        <v>78</v>
      </c>
      <c r="H10" s="1">
        <v>99</v>
      </c>
      <c r="I10" s="9">
        <f t="shared" si="0"/>
        <v>177</v>
      </c>
      <c r="K10" s="10" t="s">
        <v>47</v>
      </c>
      <c r="L10" s="1">
        <v>78</v>
      </c>
      <c r="M10" s="1">
        <v>99</v>
      </c>
      <c r="N10" s="9">
        <f t="shared" si="1"/>
        <v>177</v>
      </c>
    </row>
    <row r="11" spans="1:14">
      <c r="A11" s="10" t="s">
        <v>48</v>
      </c>
      <c r="B11" s="2">
        <v>56</v>
      </c>
      <c r="C11" s="2">
        <v>85</v>
      </c>
      <c r="D11" s="9">
        <v>141</v>
      </c>
      <c r="F11" s="10" t="s">
        <v>48</v>
      </c>
      <c r="G11" s="1">
        <v>57</v>
      </c>
      <c r="H11" s="1">
        <v>98</v>
      </c>
      <c r="I11" s="9">
        <f t="shared" si="0"/>
        <v>155</v>
      </c>
      <c r="K11" s="10" t="s">
        <v>48</v>
      </c>
      <c r="L11" s="1">
        <v>57</v>
      </c>
      <c r="M11" s="1">
        <v>98</v>
      </c>
      <c r="N11" s="9">
        <f t="shared" si="1"/>
        <v>155</v>
      </c>
    </row>
    <row r="12" spans="1:14">
      <c r="A12" s="8" t="s">
        <v>7</v>
      </c>
      <c r="B12" s="8">
        <f>SUM(B6:B11)</f>
        <v>386</v>
      </c>
      <c r="C12" s="8">
        <f>SUM(C6:C11)</f>
        <v>516</v>
      </c>
      <c r="D12" s="8">
        <f>SUM(D6:D11)</f>
        <v>902</v>
      </c>
      <c r="F12" s="8" t="s">
        <v>7</v>
      </c>
      <c r="G12" s="8">
        <f>SUM(G6:G11)</f>
        <v>418</v>
      </c>
      <c r="H12" s="8">
        <f>SUM(H6:H11)</f>
        <v>539</v>
      </c>
      <c r="I12" s="8">
        <f>SUM(I6:I11)</f>
        <v>957</v>
      </c>
      <c r="K12" s="8" t="s">
        <v>7</v>
      </c>
      <c r="L12" s="8">
        <f>SUM(L6:L11)</f>
        <v>475</v>
      </c>
      <c r="M12" s="8">
        <f>SUM(M6:M11)</f>
        <v>568</v>
      </c>
      <c r="N12" s="8">
        <f>SUM(N6:N11)</f>
        <v>1043</v>
      </c>
    </row>
  </sheetData>
  <mergeCells count="9">
    <mergeCell ref="K2:N2"/>
    <mergeCell ref="K3:N3"/>
    <mergeCell ref="K4:N4"/>
    <mergeCell ref="A4:D4"/>
    <mergeCell ref="A2:D2"/>
    <mergeCell ref="A3:D3"/>
    <mergeCell ref="F2:I2"/>
    <mergeCell ref="F3:I3"/>
    <mergeCell ref="F4:I4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19</vt:i4>
      </vt:variant>
    </vt:vector>
  </HeadingPairs>
  <TitlesOfParts>
    <vt:vector size="19" baseType="lpstr">
      <vt:lpstr>10มิย66-2</vt:lpstr>
      <vt:lpstr>10มิย66-1</vt:lpstr>
      <vt:lpstr>30พค66 (2)</vt:lpstr>
      <vt:lpstr>30พค66</vt:lpstr>
      <vt:lpstr>25พค66 </vt:lpstr>
      <vt:lpstr>23พค66</vt:lpstr>
      <vt:lpstr>8พค66</vt:lpstr>
      <vt:lpstr>คณะสี 66</vt:lpstr>
      <vt:lpstr>902คน (2)</vt:lpstr>
      <vt:lpstr>902คน</vt:lpstr>
      <vt:lpstr>จำนวนสั่งหนังสือ</vt:lpstr>
      <vt:lpstr>จำนวน-66-คาดคะเน</vt:lpstr>
      <vt:lpstr>10พย65</vt:lpstr>
      <vt:lpstr>10มิย65</vt:lpstr>
      <vt:lpstr>65</vt:lpstr>
      <vt:lpstr>คณะสี</vt:lpstr>
      <vt:lpstr>ครูสี</vt:lpstr>
      <vt:lpstr>ปก</vt:lpstr>
      <vt:lpstr>ปก (2)</vt:lpstr>
    </vt:vector>
  </TitlesOfParts>
  <Company>pathumpit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pathum</dc:creator>
  <cp:lastModifiedBy>Sky123.Org</cp:lastModifiedBy>
  <cp:lastPrinted>2023-06-09T03:01:52Z</cp:lastPrinted>
  <dcterms:created xsi:type="dcterms:W3CDTF">2012-04-30T04:40:32Z</dcterms:created>
  <dcterms:modified xsi:type="dcterms:W3CDTF">2023-06-09T11:33:04Z</dcterms:modified>
</cp:coreProperties>
</file>